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0" tabRatio="716" activeTab="0"/>
  </bookViews>
  <sheets>
    <sheet name="表紙" sheetId="1" r:id="rId1"/>
    <sheet name="開口率・比" sheetId="2" r:id="rId2"/>
  </sheets>
  <definedNames>
    <definedName name="_xlnm.Print_Area" localSheetId="1">'開口率・比'!$A$1:$N$57</definedName>
    <definedName name="_xlnm.Print_Area" localSheetId="0">'表紙'!$A$1:$I$49</definedName>
  </definedNames>
  <calcPr fullCalcOnLoad="1"/>
</workbook>
</file>

<file path=xl/sharedStrings.xml><?xml version="1.0" encoding="utf-8"?>
<sst xmlns="http://schemas.openxmlformats.org/spreadsheetml/2006/main" count="74" uniqueCount="56">
  <si>
    <t>住戸番号</t>
  </si>
  <si>
    <t>開口番号</t>
  </si>
  <si>
    <t>方位</t>
  </si>
  <si>
    <t>東面</t>
  </si>
  <si>
    <t>西面</t>
  </si>
  <si>
    <t>南面</t>
  </si>
  <si>
    <t>北面</t>
  </si>
  <si>
    <t>開口面積(㎡）</t>
  </si>
  <si>
    <t>7-1単純開口率</t>
  </si>
  <si>
    <t>室名</t>
  </si>
  <si>
    <t>住戸面積</t>
  </si>
  <si>
    <t>工事名称</t>
  </si>
  <si>
    <t>住戸タイプ</t>
  </si>
  <si>
    <t>Ｗ（ｍ）</t>
  </si>
  <si>
    <t>Ｈ（ｍ）</t>
  </si>
  <si>
    <t>θ(度）</t>
  </si>
  <si>
    <t>COSθ</t>
  </si>
  <si>
    <t>真上</t>
  </si>
  <si>
    <t>COS（180－θ）</t>
  </si>
  <si>
    <t>sinθ</t>
  </si>
  <si>
    <t>7-2方位別開口比   （垂直又は上向き（0&lt;θ≦45°）の計算）</t>
  </si>
  <si>
    <t>7-2方位別開口比   （下向きの開口部  （90°&lt;θ≦180°）の計算）</t>
  </si>
  <si>
    <t>7-2方位別開口比   （水平又は上向き（45°&lt;θ≦90°）の計算）</t>
  </si>
  <si>
    <t>方位別開口面積小計</t>
  </si>
  <si>
    <t>居室面積(居室の室名と面積を記入してください）</t>
  </si>
  <si>
    <t xml:space="preserve">室名  </t>
  </si>
  <si>
    <t>開口符号</t>
  </si>
  <si>
    <t>住棟番号</t>
  </si>
  <si>
    <t>居室面積の合計（㎡）</t>
  </si>
  <si>
    <t>開口面積合計（㎡）</t>
  </si>
  <si>
    <t>面積（㎡）</t>
  </si>
  <si>
    <t>単純開口率（％）表示値</t>
  </si>
  <si>
    <t>低減値</t>
  </si>
  <si>
    <t>低減値(%)</t>
  </si>
  <si>
    <t>方位別開面積小計</t>
  </si>
  <si>
    <t>方位別開口比
計算値(%)</t>
  </si>
  <si>
    <t>方位別
開口比
(表示値)</t>
  </si>
  <si>
    <t>方位別開口面積合計</t>
  </si>
  <si>
    <t>LD</t>
  </si>
  <si>
    <t>台所</t>
  </si>
  <si>
    <t>洋室１</t>
  </si>
  <si>
    <t>洋室２</t>
  </si>
  <si>
    <t>洋室３</t>
  </si>
  <si>
    <t>単純開口率計算値（％）</t>
  </si>
  <si>
    <t>個数</t>
  </si>
  <si>
    <t>個数</t>
  </si>
  <si>
    <t>個数</t>
  </si>
  <si>
    <r>
      <t>方位別開口比</t>
    </r>
    <r>
      <rPr>
        <sz val="8"/>
        <rFont val="ＭＳ Ｐゴシック"/>
        <family val="3"/>
      </rPr>
      <t>(計算値)</t>
    </r>
  </si>
  <si>
    <r>
      <t xml:space="preserve">方位別
開口比
</t>
    </r>
    <r>
      <rPr>
        <sz val="8"/>
        <rFont val="ＭＳ Ｐゴシック"/>
        <family val="3"/>
      </rPr>
      <t>(表示値)</t>
    </r>
  </si>
  <si>
    <t>和室</t>
  </si>
  <si>
    <t>７．光・視環境に関すること</t>
  </si>
  <si>
    <t>工 事 名 称</t>
  </si>
  <si>
    <t>会社名</t>
  </si>
  <si>
    <t xml:space="preserve"> （単純開口率、方位別開口比計算）  </t>
  </si>
  <si>
    <t>作   成   者</t>
  </si>
  <si>
    <t xml:space="preserve">氏    名     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</si>
</sst>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;[Red]0"/>
    <numFmt numFmtId="181" formatCode="0.0000;[Red]0.0000"/>
    <numFmt numFmtId="182" formatCode="0.0000_ "/>
    <numFmt numFmtId="183" formatCode="0.000_ "/>
    <numFmt numFmtId="184" formatCode="0.00_ "/>
    <numFmt numFmtId="185" formatCode="0.0_ "/>
    <numFmt numFmtId="186" formatCode="0.0%"/>
    <numFmt numFmtId="187" formatCode="0_ "/>
    <numFmt numFmtId="188" formatCode="#,##0_);[Red]\(#,##0\)"/>
    <numFmt numFmtId="189" formatCode="0.000%"/>
    <numFmt numFmtId="190" formatCode="0_);[Red]\(0\)"/>
    <numFmt numFmtId="191" formatCode="0.000_);[Red]\(0.000\)"/>
    <numFmt numFmtId="192" formatCode="0.00000_ "/>
    <numFmt numFmtId="193" formatCode="0.0000_);[Red]\(0.0000\)"/>
    <numFmt numFmtId="194" formatCode="0.00_);[Red]\(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176" fontId="0" fillId="0" borderId="10" xfId="0" applyNumberFormat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/>
    </xf>
    <xf numFmtId="183" fontId="0" fillId="0" borderId="0" xfId="0" applyNumberFormat="1" applyAlignment="1">
      <alignment/>
    </xf>
    <xf numFmtId="0" fontId="0" fillId="0" borderId="0" xfId="0" applyFill="1" applyAlignment="1">
      <alignment/>
    </xf>
    <xf numFmtId="187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 applyProtection="1">
      <alignment horizontal="center"/>
      <protection locked="0"/>
    </xf>
    <xf numFmtId="183" fontId="6" fillId="0" borderId="12" xfId="0" applyNumberFormat="1" applyFont="1" applyBorder="1" applyAlignment="1" applyProtection="1">
      <alignment/>
      <protection locked="0"/>
    </xf>
    <xf numFmtId="185" fontId="6" fillId="0" borderId="12" xfId="0" applyNumberFormat="1" applyFont="1" applyBorder="1" applyAlignment="1" applyProtection="1">
      <alignment/>
      <protection locked="0"/>
    </xf>
    <xf numFmtId="185" fontId="6" fillId="0" borderId="12" xfId="0" applyNumberFormat="1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91" fontId="0" fillId="0" borderId="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91" fontId="0" fillId="0" borderId="11" xfId="0" applyNumberFormat="1" applyBorder="1" applyAlignment="1" applyProtection="1">
      <alignment horizontal="center"/>
      <protection locked="0"/>
    </xf>
    <xf numFmtId="191" fontId="6" fillId="0" borderId="12" xfId="0" applyNumberFormat="1" applyFont="1" applyFill="1" applyBorder="1" applyAlignment="1" applyProtection="1">
      <alignment horizontal="center"/>
      <protection locked="0"/>
    </xf>
    <xf numFmtId="191" fontId="6" fillId="0" borderId="12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9" fontId="6" fillId="0" borderId="12" xfId="0" applyNumberFormat="1" applyFont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 applyProtection="1">
      <alignment horizontal="center" vertical="center"/>
      <protection/>
    </xf>
    <xf numFmtId="9" fontId="0" fillId="33" borderId="0" xfId="0" applyNumberForma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183" fontId="6" fillId="33" borderId="12" xfId="0" applyNumberFormat="1" applyFont="1" applyFill="1" applyBorder="1" applyAlignment="1" applyProtection="1">
      <alignment horizontal="center" vertical="center"/>
      <protection/>
    </xf>
    <xf numFmtId="183" fontId="6" fillId="33" borderId="16" xfId="0" applyNumberFormat="1" applyFont="1" applyFill="1" applyBorder="1" applyAlignment="1">
      <alignment horizontal="center" vertical="center"/>
    </xf>
    <xf numFmtId="9" fontId="6" fillId="33" borderId="13" xfId="0" applyNumberFormat="1" applyFont="1" applyFill="1" applyBorder="1" applyAlignment="1">
      <alignment horizontal="center" vertical="center"/>
    </xf>
    <xf numFmtId="9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5" xfId="0" applyFill="1" applyBorder="1" applyAlignment="1">
      <alignment/>
    </xf>
    <xf numFmtId="182" fontId="6" fillId="33" borderId="12" xfId="0" applyNumberFormat="1" applyFont="1" applyFill="1" applyBorder="1" applyAlignment="1">
      <alignment/>
    </xf>
    <xf numFmtId="183" fontId="6" fillId="33" borderId="12" xfId="0" applyNumberFormat="1" applyFont="1" applyFill="1" applyBorder="1" applyAlignment="1">
      <alignment/>
    </xf>
    <xf numFmtId="0" fontId="0" fillId="33" borderId="17" xfId="0" applyFill="1" applyBorder="1" applyAlignment="1">
      <alignment horizontal="left" vertical="center"/>
    </xf>
    <xf numFmtId="0" fontId="6" fillId="33" borderId="18" xfId="0" applyFont="1" applyFill="1" applyBorder="1" applyAlignment="1">
      <alignment/>
    </xf>
    <xf numFmtId="183" fontId="6" fillId="33" borderId="15" xfId="0" applyNumberFormat="1" applyFont="1" applyFill="1" applyBorder="1" applyAlignment="1">
      <alignment/>
    </xf>
    <xf numFmtId="9" fontId="6" fillId="33" borderId="15" xfId="0" applyNumberFormat="1" applyFont="1" applyFill="1" applyBorder="1" applyAlignment="1">
      <alignment/>
    </xf>
    <xf numFmtId="183" fontId="6" fillId="33" borderId="18" xfId="0" applyNumberFormat="1" applyFont="1" applyFill="1" applyBorder="1" applyAlignment="1">
      <alignment/>
    </xf>
    <xf numFmtId="183" fontId="6" fillId="33" borderId="17" xfId="0" applyNumberFormat="1" applyFont="1" applyFill="1" applyBorder="1" applyAlignment="1">
      <alignment/>
    </xf>
    <xf numFmtId="186" fontId="6" fillId="33" borderId="17" xfId="0" applyNumberFormat="1" applyFont="1" applyFill="1" applyBorder="1" applyAlignment="1">
      <alignment/>
    </xf>
    <xf numFmtId="186" fontId="6" fillId="33" borderId="18" xfId="0" applyNumberFormat="1" applyFont="1" applyFill="1" applyBorder="1" applyAlignment="1">
      <alignment/>
    </xf>
    <xf numFmtId="9" fontId="6" fillId="33" borderId="17" xfId="0" applyNumberFormat="1" applyFont="1" applyFill="1" applyBorder="1" applyAlignment="1">
      <alignment/>
    </xf>
    <xf numFmtId="9" fontId="6" fillId="33" borderId="18" xfId="0" applyNumberFormat="1" applyFont="1" applyFill="1" applyBorder="1" applyAlignment="1">
      <alignment/>
    </xf>
    <xf numFmtId="9" fontId="6" fillId="33" borderId="17" xfId="0" applyNumberFormat="1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9" fontId="6" fillId="33" borderId="14" xfId="0" applyNumberFormat="1" applyFont="1" applyFill="1" applyBorder="1" applyAlignment="1">
      <alignment/>
    </xf>
    <xf numFmtId="9" fontId="6" fillId="33" borderId="22" xfId="0" applyNumberFormat="1" applyFont="1" applyFill="1" applyBorder="1" applyAlignment="1">
      <alignment/>
    </xf>
    <xf numFmtId="184" fontId="6" fillId="0" borderId="12" xfId="0" applyNumberFormat="1" applyFont="1" applyBorder="1" applyAlignment="1" applyProtection="1">
      <alignment horizontal="right" vertical="center"/>
      <protection locked="0"/>
    </xf>
    <xf numFmtId="193" fontId="6" fillId="33" borderId="12" xfId="0" applyNumberFormat="1" applyFont="1" applyFill="1" applyBorder="1" applyAlignment="1">
      <alignment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>
      <alignment horizontal="center" vertical="center" wrapText="1"/>
    </xf>
    <xf numFmtId="187" fontId="6" fillId="0" borderId="12" xfId="0" applyNumberFormat="1" applyFont="1" applyBorder="1" applyAlignment="1" applyProtection="1">
      <alignment/>
      <protection locked="0"/>
    </xf>
    <xf numFmtId="184" fontId="6" fillId="0" borderId="12" xfId="0" applyNumberFormat="1" applyFont="1" applyBorder="1" applyAlignment="1" applyProtection="1">
      <alignment/>
      <protection locked="0"/>
    </xf>
    <xf numFmtId="187" fontId="6" fillId="0" borderId="12" xfId="0" applyNumberFormat="1" applyFont="1" applyFill="1" applyBorder="1" applyAlignment="1" applyProtection="1">
      <alignment/>
      <protection locked="0"/>
    </xf>
    <xf numFmtId="0" fontId="2" fillId="33" borderId="13" xfId="0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6" fillId="34" borderId="12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left"/>
    </xf>
    <xf numFmtId="0" fontId="6" fillId="34" borderId="12" xfId="0" applyFont="1" applyFill="1" applyBorder="1" applyAlignment="1">
      <alignment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24" xfId="0" applyNumberFormat="1" applyFont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center" vertical="center"/>
      <protection locked="0"/>
    </xf>
    <xf numFmtId="9" fontId="6" fillId="33" borderId="17" xfId="0" applyNumberFormat="1" applyFont="1" applyFill="1" applyBorder="1" applyAlignment="1">
      <alignment/>
    </xf>
    <xf numFmtId="9" fontId="6" fillId="33" borderId="18" xfId="0" applyNumberFormat="1" applyFont="1" applyFill="1" applyBorder="1" applyAlignment="1">
      <alignment/>
    </xf>
    <xf numFmtId="9" fontId="6" fillId="33" borderId="15" xfId="0" applyNumberFormat="1" applyFont="1" applyFill="1" applyBorder="1" applyAlignment="1">
      <alignment/>
    </xf>
    <xf numFmtId="56" fontId="6" fillId="0" borderId="23" xfId="0" applyNumberFormat="1" applyFont="1" applyBorder="1" applyAlignment="1">
      <alignment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183" fontId="2" fillId="33" borderId="13" xfId="0" applyNumberFormat="1" applyFont="1" applyFill="1" applyBorder="1" applyAlignment="1" applyProtection="1">
      <alignment horizontal="center" vertical="center"/>
      <protection/>
    </xf>
    <xf numFmtId="183" fontId="2" fillId="33" borderId="16" xfId="0" applyNumberFormat="1" applyFont="1" applyFill="1" applyBorder="1" applyAlignment="1" applyProtection="1">
      <alignment horizontal="center" vertical="center"/>
      <protection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56" fontId="0" fillId="0" borderId="23" xfId="0" applyNumberFormat="1" applyBorder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9" fontId="6" fillId="0" borderId="19" xfId="0" applyNumberFormat="1" applyFont="1" applyFill="1" applyBorder="1" applyAlignment="1" applyProtection="1">
      <alignment/>
      <protection locked="0"/>
    </xf>
    <xf numFmtId="9" fontId="6" fillId="0" borderId="11" xfId="0" applyNumberFormat="1" applyFont="1" applyFill="1" applyBorder="1" applyAlignment="1" applyProtection="1">
      <alignment/>
      <protection locked="0"/>
    </xf>
    <xf numFmtId="9" fontId="6" fillId="0" borderId="14" xfId="0" applyNumberFormat="1" applyFont="1" applyFill="1" applyBorder="1" applyAlignment="1" applyProtection="1">
      <alignment/>
      <protection locked="0"/>
    </xf>
    <xf numFmtId="9" fontId="6" fillId="0" borderId="17" xfId="0" applyNumberFormat="1" applyFont="1" applyFill="1" applyBorder="1" applyAlignment="1" applyProtection="1">
      <alignment/>
      <protection locked="0"/>
    </xf>
    <xf numFmtId="9" fontId="6" fillId="0" borderId="18" xfId="0" applyNumberFormat="1" applyFont="1" applyFill="1" applyBorder="1" applyAlignment="1" applyProtection="1">
      <alignment/>
      <protection locked="0"/>
    </xf>
    <xf numFmtId="9" fontId="6" fillId="0" borderId="15" xfId="0" applyNumberFormat="1" applyFont="1" applyFill="1" applyBorder="1" applyAlignment="1" applyProtection="1">
      <alignment/>
      <protection locked="0"/>
    </xf>
    <xf numFmtId="0" fontId="6" fillId="33" borderId="12" xfId="0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9" fontId="6" fillId="0" borderId="17" xfId="0" applyNumberFormat="1" applyFont="1" applyFill="1" applyBorder="1" applyAlignment="1" applyProtection="1">
      <alignment horizontal="center"/>
      <protection locked="0"/>
    </xf>
    <xf numFmtId="9" fontId="6" fillId="0" borderId="18" xfId="0" applyNumberFormat="1" applyFont="1" applyFill="1" applyBorder="1" applyAlignment="1" applyProtection="1">
      <alignment horizontal="center"/>
      <protection locked="0"/>
    </xf>
    <xf numFmtId="9" fontId="6" fillId="0" borderId="15" xfId="0" applyNumberFormat="1" applyFont="1" applyFill="1" applyBorder="1" applyAlignment="1" applyProtection="1">
      <alignment horizontal="center"/>
      <protection locked="0"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191" fontId="6" fillId="0" borderId="13" xfId="0" applyNumberFormat="1" applyFont="1" applyBorder="1" applyAlignment="1" applyProtection="1">
      <alignment horizontal="center"/>
      <protection locked="0"/>
    </xf>
    <xf numFmtId="191" fontId="6" fillId="0" borderId="16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42</xdr:row>
      <xdr:rowOff>28575</xdr:rowOff>
    </xdr:from>
    <xdr:to>
      <xdr:col>13</xdr:col>
      <xdr:colOff>400050</xdr:colOff>
      <xdr:row>51</xdr:row>
      <xdr:rowOff>47625</xdr:rowOff>
    </xdr:to>
    <xdr:grpSp>
      <xdr:nvGrpSpPr>
        <xdr:cNvPr id="1" name="Group 31"/>
        <xdr:cNvGrpSpPr>
          <a:grpSpLocks/>
        </xdr:cNvGrpSpPr>
      </xdr:nvGrpSpPr>
      <xdr:grpSpPr>
        <a:xfrm>
          <a:off x="5734050" y="7829550"/>
          <a:ext cx="1562100" cy="1743075"/>
          <a:chOff x="596" y="825"/>
          <a:chExt cx="143" cy="178"/>
        </a:xfrm>
        <a:solidFill>
          <a:srgbClr val="FFFFFF"/>
        </a:solidFill>
      </xdr:grpSpPr>
      <xdr:sp>
        <xdr:nvSpPr>
          <xdr:cNvPr id="2" name="Line 3"/>
          <xdr:cNvSpPr>
            <a:spLocks/>
          </xdr:cNvSpPr>
        </xdr:nvSpPr>
        <xdr:spPr>
          <a:xfrm rot="21469229" flipV="1">
            <a:off x="665" y="825"/>
            <a:ext cx="44" cy="4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4"/>
          <xdr:cNvSpPr>
            <a:spLocks/>
          </xdr:cNvSpPr>
        </xdr:nvSpPr>
        <xdr:spPr>
          <a:xfrm rot="21416257" flipV="1">
            <a:off x="682" y="840"/>
            <a:ext cx="43" cy="3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 rot="21384525">
            <a:off x="665" y="865"/>
            <a:ext cx="18" cy="1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6"/>
          <xdr:cNvSpPr>
            <a:spLocks/>
          </xdr:cNvSpPr>
        </xdr:nvSpPr>
        <xdr:spPr>
          <a:xfrm rot="21413712" flipV="1">
            <a:off x="630" y="874"/>
            <a:ext cx="46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7"/>
          <xdr:cNvSpPr>
            <a:spLocks/>
          </xdr:cNvSpPr>
        </xdr:nvSpPr>
        <xdr:spPr>
          <a:xfrm>
            <a:off x="599" y="845"/>
            <a:ext cx="0" cy="71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 rot="21275141" flipV="1">
            <a:off x="596" y="850"/>
            <a:ext cx="69" cy="6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rc 9"/>
          <xdr:cNvSpPr>
            <a:spLocks/>
          </xdr:cNvSpPr>
        </xdr:nvSpPr>
        <xdr:spPr>
          <a:xfrm>
            <a:off x="600" y="877"/>
            <a:ext cx="24" cy="16"/>
          </a:xfrm>
          <a:custGeom>
            <a:pathLst>
              <a:path fill="none" h="21600" w="20643">
                <a:moveTo>
                  <a:pt x="-1" y="0"/>
                </a:moveTo>
                <a:cubicBezTo>
                  <a:pt x="9479" y="0"/>
                  <a:pt x="17851" y="6181"/>
                  <a:pt x="20642" y="15241"/>
                </a:cubicBezTo>
              </a:path>
              <a:path stroke="0" h="21600" w="20643">
                <a:moveTo>
                  <a:pt x="-1" y="0"/>
                </a:moveTo>
                <a:cubicBezTo>
                  <a:pt x="9479" y="0"/>
                  <a:pt x="17851" y="6181"/>
                  <a:pt x="20642" y="15241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11"/>
          <xdr:cNvSpPr>
            <a:spLocks/>
          </xdr:cNvSpPr>
        </xdr:nvSpPr>
        <xdr:spPr>
          <a:xfrm>
            <a:off x="726" y="880"/>
            <a:ext cx="0" cy="3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Text Box 12"/>
          <xdr:cNvSpPr txBox="1">
            <a:spLocks noChangeArrowheads="1"/>
          </xdr:cNvSpPr>
        </xdr:nvSpPr>
        <xdr:spPr>
          <a:xfrm>
            <a:off x="661" y="891"/>
            <a:ext cx="78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垂直投影面積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1" name="Line 14"/>
          <xdr:cNvSpPr>
            <a:spLocks/>
          </xdr:cNvSpPr>
        </xdr:nvSpPr>
        <xdr:spPr>
          <a:xfrm>
            <a:off x="691" y="880"/>
            <a:ext cx="3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5"/>
          <xdr:cNvSpPr>
            <a:spLocks/>
          </xdr:cNvSpPr>
        </xdr:nvSpPr>
        <xdr:spPr>
          <a:xfrm>
            <a:off x="631" y="912"/>
            <a:ext cx="9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6"/>
          <xdr:cNvSpPr>
            <a:spLocks/>
          </xdr:cNvSpPr>
        </xdr:nvSpPr>
        <xdr:spPr>
          <a:xfrm rot="21469229" flipV="1">
            <a:off x="596" y="911"/>
            <a:ext cx="28" cy="2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7"/>
          <xdr:cNvSpPr>
            <a:spLocks/>
          </xdr:cNvSpPr>
        </xdr:nvSpPr>
        <xdr:spPr>
          <a:xfrm rot="21527622" flipV="1">
            <a:off x="614" y="927"/>
            <a:ext cx="28" cy="2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8"/>
          <xdr:cNvSpPr>
            <a:spLocks/>
          </xdr:cNvSpPr>
        </xdr:nvSpPr>
        <xdr:spPr>
          <a:xfrm rot="21384525">
            <a:off x="623" y="911"/>
            <a:ext cx="17" cy="1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Text Box 19"/>
          <xdr:cNvSpPr txBox="1">
            <a:spLocks noChangeArrowheads="1"/>
          </xdr:cNvSpPr>
        </xdr:nvSpPr>
        <xdr:spPr>
          <a:xfrm>
            <a:off x="652" y="987"/>
            <a:ext cx="5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室内側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7" name="Line 21"/>
          <xdr:cNvSpPr>
            <a:spLocks/>
          </xdr:cNvSpPr>
        </xdr:nvSpPr>
        <xdr:spPr>
          <a:xfrm>
            <a:off x="644" y="930"/>
            <a:ext cx="0" cy="1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22"/>
          <xdr:cNvSpPr>
            <a:spLocks/>
          </xdr:cNvSpPr>
        </xdr:nvSpPr>
        <xdr:spPr>
          <a:xfrm>
            <a:off x="671" y="913"/>
            <a:ext cx="0" cy="3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23"/>
          <xdr:cNvSpPr>
            <a:spLocks/>
          </xdr:cNvSpPr>
        </xdr:nvSpPr>
        <xdr:spPr>
          <a:xfrm>
            <a:off x="644" y="946"/>
            <a:ext cx="2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Text Box 24"/>
          <xdr:cNvSpPr txBox="1">
            <a:spLocks noChangeArrowheads="1"/>
          </xdr:cNvSpPr>
        </xdr:nvSpPr>
        <xdr:spPr>
          <a:xfrm>
            <a:off x="624" y="956"/>
            <a:ext cx="86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水平投影面積</a:t>
            </a:r>
          </a:p>
        </xdr:txBody>
      </xdr:sp>
    </xdr:grpSp>
    <xdr:clientData/>
  </xdr:twoCellAnchor>
  <xdr:twoCellAnchor>
    <xdr:from>
      <xdr:col>10</xdr:col>
      <xdr:colOff>247650</xdr:colOff>
      <xdr:row>43</xdr:row>
      <xdr:rowOff>85725</xdr:rowOff>
    </xdr:from>
    <xdr:to>
      <xdr:col>10</xdr:col>
      <xdr:colOff>495300</xdr:colOff>
      <xdr:row>44</xdr:row>
      <xdr:rowOff>114300</xdr:rowOff>
    </xdr:to>
    <xdr:sp>
      <xdr:nvSpPr>
        <xdr:cNvPr id="21" name="Text Box 27"/>
        <xdr:cNvSpPr txBox="1">
          <a:spLocks noChangeArrowheads="1"/>
        </xdr:cNvSpPr>
      </xdr:nvSpPr>
      <xdr:spPr>
        <a:xfrm>
          <a:off x="5810250" y="8239125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K44"/>
  <sheetViews>
    <sheetView tabSelected="1" zoomScalePageLayoutView="0" workbookViewId="0" topLeftCell="A1">
      <selection activeCell="K37" sqref="K37"/>
    </sheetView>
  </sheetViews>
  <sheetFormatPr defaultColWidth="9.00390625" defaultRowHeight="13.5"/>
  <cols>
    <col min="1" max="1" width="12.50390625" style="0" customWidth="1"/>
    <col min="2" max="2" width="6.875" style="0" customWidth="1"/>
    <col min="4" max="4" width="11.625" style="0" customWidth="1"/>
    <col min="5" max="5" width="8.625" style="0" customWidth="1"/>
    <col min="6" max="6" width="11.375" style="0" customWidth="1"/>
    <col min="7" max="7" width="6.875" style="0" customWidth="1"/>
    <col min="8" max="8" width="7.25390625" style="0" customWidth="1"/>
    <col min="9" max="9" width="11.25390625" style="0" customWidth="1"/>
  </cols>
  <sheetData>
    <row r="9" spans="4:7" ht="14.25">
      <c r="D9" s="77"/>
      <c r="E9" s="77"/>
      <c r="F9" s="77"/>
      <c r="G9" s="77"/>
    </row>
    <row r="11" spans="3:7" ht="43.5" customHeight="1">
      <c r="C11" s="90" t="s">
        <v>50</v>
      </c>
      <c r="D11" s="90"/>
      <c r="E11" s="90"/>
      <c r="F11" s="90"/>
      <c r="G11" s="90"/>
    </row>
    <row r="12" spans="4:7" ht="21.75" customHeight="1">
      <c r="D12" s="89" t="s">
        <v>53</v>
      </c>
      <c r="E12" s="89"/>
      <c r="F12" s="89"/>
      <c r="G12" s="78"/>
    </row>
    <row r="32" spans="3:6" ht="14.25">
      <c r="C32" s="79"/>
      <c r="D32" s="79"/>
      <c r="F32" s="80"/>
    </row>
    <row r="35" spans="3:10" ht="14.25">
      <c r="C35" s="81"/>
      <c r="D35" s="82"/>
      <c r="E35" s="82"/>
      <c r="F35" s="82"/>
      <c r="G35" s="82"/>
      <c r="H35" s="82"/>
      <c r="I35" s="82"/>
      <c r="J35" s="82"/>
    </row>
    <row r="37" ht="14.25">
      <c r="B37" s="79"/>
    </row>
    <row r="40" spans="3:11" ht="14.25">
      <c r="C40" s="79"/>
      <c r="D40" s="81"/>
      <c r="E40" s="82"/>
      <c r="F40" s="82"/>
      <c r="G40" s="82"/>
      <c r="H40" s="82"/>
      <c r="I40" s="82"/>
      <c r="J40" s="82"/>
      <c r="K40" s="82"/>
    </row>
    <row r="41" spans="4:11" ht="14.25">
      <c r="D41" s="83"/>
      <c r="E41" s="84"/>
      <c r="F41" s="84"/>
      <c r="G41" s="84"/>
      <c r="H41" s="84"/>
      <c r="I41" s="84"/>
      <c r="J41" s="82"/>
      <c r="K41" s="82"/>
    </row>
    <row r="42" spans="1:11" ht="32.25" customHeight="1">
      <c r="A42" s="85" t="s">
        <v>51</v>
      </c>
      <c r="B42" s="94"/>
      <c r="C42" s="95"/>
      <c r="D42" s="95"/>
      <c r="E42" s="95"/>
      <c r="F42" s="95"/>
      <c r="G42" s="95"/>
      <c r="H42" s="95"/>
      <c r="I42" s="96"/>
      <c r="J42" s="9"/>
      <c r="K42" s="1"/>
    </row>
    <row r="43" spans="1:9" ht="30" customHeight="1">
      <c r="A43" s="85" t="s">
        <v>54</v>
      </c>
      <c r="B43" s="86" t="s">
        <v>52</v>
      </c>
      <c r="C43" s="91"/>
      <c r="D43" s="92"/>
      <c r="E43" s="92"/>
      <c r="F43" s="93"/>
      <c r="G43" s="87" t="s">
        <v>55</v>
      </c>
      <c r="H43" s="91"/>
      <c r="I43" s="93"/>
    </row>
    <row r="44" spans="5:8" ht="13.5">
      <c r="E44" s="88"/>
      <c r="F44" s="88"/>
      <c r="G44" s="88"/>
      <c r="H44" s="88"/>
    </row>
  </sheetData>
  <sheetProtection/>
  <mergeCells count="5">
    <mergeCell ref="D12:F12"/>
    <mergeCell ref="C11:G11"/>
    <mergeCell ref="C43:F43"/>
    <mergeCell ref="H43:I43"/>
    <mergeCell ref="B42:I4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L7" sqref="L7"/>
    </sheetView>
  </sheetViews>
  <sheetFormatPr defaultColWidth="9.00390625" defaultRowHeight="13.5"/>
  <cols>
    <col min="1" max="1" width="7.75390625" style="0" customWidth="1"/>
    <col min="2" max="2" width="8.25390625" style="0" customWidth="1"/>
    <col min="4" max="4" width="7.625" style="0" customWidth="1"/>
    <col min="5" max="5" width="7.875" style="0" customWidth="1"/>
    <col min="6" max="6" width="7.75390625" style="0" customWidth="1"/>
    <col min="7" max="7" width="2.625" style="0" customWidth="1"/>
    <col min="8" max="8" width="7.00390625" style="0" customWidth="1"/>
    <col min="9" max="9" width="7.375" style="0" customWidth="1"/>
    <col min="10" max="10" width="7.75390625" style="0" customWidth="1"/>
    <col min="11" max="11" width="6.875" style="0" customWidth="1"/>
    <col min="12" max="12" width="5.875" style="0" customWidth="1"/>
    <col min="13" max="13" width="4.75390625" style="0" customWidth="1"/>
    <col min="14" max="14" width="6.625" style="0" customWidth="1"/>
    <col min="15" max="15" width="6.125" style="0" customWidth="1"/>
    <col min="16" max="16" width="5.75390625" style="0" customWidth="1"/>
  </cols>
  <sheetData>
    <row r="1" spans="1:14" ht="19.5" customHeight="1">
      <c r="A1" s="101" t="s">
        <v>11</v>
      </c>
      <c r="B1" s="102"/>
      <c r="C1" s="124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</row>
    <row r="2" spans="1:16" ht="35.25" customHeight="1">
      <c r="A2" s="29" t="s">
        <v>27</v>
      </c>
      <c r="B2" s="20"/>
      <c r="C2" s="30" t="s">
        <v>12</v>
      </c>
      <c r="D2" s="27"/>
      <c r="E2" s="30" t="s">
        <v>0</v>
      </c>
      <c r="F2" s="120"/>
      <c r="G2" s="120"/>
      <c r="H2" s="120"/>
      <c r="I2" s="120"/>
      <c r="J2" s="120"/>
      <c r="K2" s="120"/>
      <c r="L2" s="119" t="s">
        <v>10</v>
      </c>
      <c r="M2" s="119"/>
      <c r="N2" s="68"/>
      <c r="O2" s="31">
        <f>SUM(L19,L26,L33,L40,L57)</f>
        <v>0</v>
      </c>
      <c r="P2" s="31">
        <f>SUM(N19,N26,N33,N40,N55)</f>
        <v>0</v>
      </c>
    </row>
    <row r="3" spans="1:13" ht="9" customHeight="1">
      <c r="A3" s="1"/>
      <c r="B3" s="1"/>
      <c r="C3" s="1"/>
      <c r="D3" s="1"/>
      <c r="E3" s="1"/>
      <c r="F3" s="1"/>
      <c r="G3" s="1"/>
      <c r="H3" s="1"/>
      <c r="M3" s="11"/>
    </row>
    <row r="4" spans="1:13" ht="13.5">
      <c r="A4" t="s">
        <v>8</v>
      </c>
      <c r="C4" s="1"/>
      <c r="D4" s="1"/>
      <c r="E4" s="1"/>
      <c r="F4" s="1"/>
      <c r="G4" s="1"/>
      <c r="H4" s="1"/>
      <c r="M4" s="11"/>
    </row>
    <row r="5" spans="1:13" ht="13.5">
      <c r="A5" s="13" t="s">
        <v>24</v>
      </c>
      <c r="B5" s="13"/>
      <c r="C5" s="1"/>
      <c r="D5" s="1"/>
      <c r="E5" s="1"/>
      <c r="F5" s="1"/>
      <c r="G5" s="1"/>
      <c r="H5" s="1"/>
      <c r="M5" s="11"/>
    </row>
    <row r="6" spans="1:13" ht="15.75" customHeight="1">
      <c r="A6" s="32" t="s">
        <v>9</v>
      </c>
      <c r="B6" s="70" t="s">
        <v>38</v>
      </c>
      <c r="C6" s="71" t="s">
        <v>39</v>
      </c>
      <c r="D6" s="71" t="s">
        <v>40</v>
      </c>
      <c r="E6" s="71" t="s">
        <v>41</v>
      </c>
      <c r="F6" s="71" t="s">
        <v>42</v>
      </c>
      <c r="G6" s="129" t="s">
        <v>49</v>
      </c>
      <c r="H6" s="130"/>
      <c r="I6" s="71"/>
      <c r="J6" s="71"/>
      <c r="K6" s="71"/>
      <c r="L6" s="23"/>
      <c r="M6" s="21"/>
    </row>
    <row r="7" spans="1:13" ht="15.75" customHeight="1">
      <c r="A7" s="33" t="s">
        <v>30</v>
      </c>
      <c r="B7" s="25"/>
      <c r="C7" s="26"/>
      <c r="D7" s="26"/>
      <c r="E7" s="26"/>
      <c r="F7" s="26"/>
      <c r="G7" s="131"/>
      <c r="H7" s="132"/>
      <c r="I7" s="26"/>
      <c r="J7" s="26"/>
      <c r="K7" s="26"/>
      <c r="L7" s="24"/>
      <c r="M7" s="22"/>
    </row>
    <row r="8" ht="10.5" customHeight="1">
      <c r="M8" s="11"/>
    </row>
    <row r="9" spans="1:14" ht="24" customHeight="1">
      <c r="A9" s="103" t="s">
        <v>28</v>
      </c>
      <c r="B9" s="104"/>
      <c r="C9" s="34">
        <f>IF(SUM(B7,C7,D7,E7,F7,G7,I7,J7,K7)=0,"",SUM(B7,C7,D7,E7,F7,G7,I7,J7,K7))</f>
      </c>
      <c r="D9" s="105" t="s">
        <v>29</v>
      </c>
      <c r="E9" s="106"/>
      <c r="F9" s="35">
        <f>IF(SUM(K19,K26,K33,K40,J57)=0,"",SUM(K19,K26,K33,K40,J57))</f>
      </c>
      <c r="G9" s="111" t="s">
        <v>43</v>
      </c>
      <c r="H9" s="112"/>
      <c r="I9" s="36">
        <f>IF(C9="","",INT(F9/C9*100)/100)</f>
      </c>
      <c r="J9" s="32" t="s">
        <v>32</v>
      </c>
      <c r="K9" s="28"/>
      <c r="L9" s="127" t="s">
        <v>31</v>
      </c>
      <c r="M9" s="128"/>
      <c r="N9" s="37">
        <f>IF(C9="","",I9-K9)</f>
      </c>
    </row>
    <row r="10" spans="1:13" ht="3.75" customHeight="1">
      <c r="A10" s="2"/>
      <c r="B10" s="2"/>
      <c r="C10" s="2"/>
      <c r="D10" s="1"/>
      <c r="E10" s="1"/>
      <c r="F10" s="1"/>
      <c r="G10" s="1"/>
      <c r="M10" s="11"/>
    </row>
    <row r="11" spans="1:13" ht="15.75" customHeight="1">
      <c r="A11" s="100" t="s">
        <v>20</v>
      </c>
      <c r="B11" s="100"/>
      <c r="C11" s="100"/>
      <c r="D11" s="100"/>
      <c r="E11" s="100"/>
      <c r="F11" s="100"/>
      <c r="G11" s="100"/>
      <c r="H11" s="100"/>
      <c r="K11" s="11"/>
      <c r="M11" s="11"/>
    </row>
    <row r="12" spans="1:15" ht="39.75" customHeight="1">
      <c r="A12" s="38" t="s">
        <v>2</v>
      </c>
      <c r="B12" s="29" t="s">
        <v>25</v>
      </c>
      <c r="C12" s="29" t="s">
        <v>26</v>
      </c>
      <c r="D12" s="29" t="s">
        <v>13</v>
      </c>
      <c r="E12" s="29" t="s">
        <v>14</v>
      </c>
      <c r="F12" s="39" t="s">
        <v>15</v>
      </c>
      <c r="G12" s="72" t="s">
        <v>44</v>
      </c>
      <c r="H12" s="40" t="s">
        <v>16</v>
      </c>
      <c r="I12" s="41" t="s">
        <v>7</v>
      </c>
      <c r="J12" s="40" t="s">
        <v>23</v>
      </c>
      <c r="K12" s="40" t="s">
        <v>37</v>
      </c>
      <c r="L12" s="41" t="s">
        <v>47</v>
      </c>
      <c r="M12" s="41" t="s">
        <v>33</v>
      </c>
      <c r="N12" s="41" t="s">
        <v>48</v>
      </c>
      <c r="O12" s="10"/>
    </row>
    <row r="13" spans="1:15" ht="13.5">
      <c r="A13" s="43" t="s">
        <v>3</v>
      </c>
      <c r="B13" s="19"/>
      <c r="C13" s="14"/>
      <c r="D13" s="15"/>
      <c r="E13" s="15"/>
      <c r="F13" s="74"/>
      <c r="G13" s="73"/>
      <c r="H13" s="46">
        <f aca="true" t="shared" si="0" ref="H13:H19">IF(F13="","",COS((F13/180)*3.141592654))</f>
      </c>
      <c r="I13" s="47">
        <f>IF(D13="","",D13*E13*G13*H13)</f>
      </c>
      <c r="J13" s="43"/>
      <c r="K13" s="48"/>
      <c r="L13" s="48"/>
      <c r="M13" s="113"/>
      <c r="N13" s="58"/>
      <c r="O13" s="3"/>
    </row>
    <row r="14" spans="1:14" ht="13.5">
      <c r="A14" s="44"/>
      <c r="B14" s="19"/>
      <c r="C14" s="14"/>
      <c r="D14" s="15"/>
      <c r="E14" s="15"/>
      <c r="F14" s="74"/>
      <c r="G14" s="73"/>
      <c r="H14" s="46">
        <f t="shared" si="0"/>
      </c>
      <c r="I14" s="47">
        <f aca="true" t="shared" si="1" ref="I14:I40">IF(D14="","",D14*E14*G14*H14)</f>
      </c>
      <c r="J14" s="49"/>
      <c r="K14" s="49"/>
      <c r="L14" s="49"/>
      <c r="M14" s="114"/>
      <c r="N14" s="57"/>
    </row>
    <row r="15" spans="1:14" ht="13.5">
      <c r="A15" s="44"/>
      <c r="B15" s="19"/>
      <c r="C15" s="14"/>
      <c r="D15" s="15"/>
      <c r="E15" s="15"/>
      <c r="F15" s="74"/>
      <c r="G15" s="73"/>
      <c r="H15" s="46">
        <f t="shared" si="0"/>
      </c>
      <c r="I15" s="47">
        <f t="shared" si="1"/>
      </c>
      <c r="J15" s="49"/>
      <c r="K15" s="49"/>
      <c r="L15" s="49"/>
      <c r="M15" s="114"/>
      <c r="N15" s="57"/>
    </row>
    <row r="16" spans="1:14" ht="13.5">
      <c r="A16" s="44"/>
      <c r="B16" s="19"/>
      <c r="C16" s="14"/>
      <c r="D16" s="15"/>
      <c r="E16" s="15"/>
      <c r="F16" s="74"/>
      <c r="G16" s="73"/>
      <c r="H16" s="46">
        <f t="shared" si="0"/>
      </c>
      <c r="I16" s="47">
        <f t="shared" si="1"/>
      </c>
      <c r="J16" s="49"/>
      <c r="K16" s="49"/>
      <c r="L16" s="49"/>
      <c r="M16" s="114"/>
      <c r="N16" s="57"/>
    </row>
    <row r="17" spans="1:14" ht="13.5">
      <c r="A17" s="44"/>
      <c r="B17" s="19"/>
      <c r="C17" s="14"/>
      <c r="D17" s="15"/>
      <c r="E17" s="15"/>
      <c r="F17" s="74"/>
      <c r="G17" s="73"/>
      <c r="H17" s="46">
        <f t="shared" si="0"/>
      </c>
      <c r="I17" s="47">
        <f t="shared" si="1"/>
      </c>
      <c r="J17" s="49"/>
      <c r="K17" s="49"/>
      <c r="L17" s="49"/>
      <c r="M17" s="114"/>
      <c r="N17" s="57"/>
    </row>
    <row r="18" spans="1:14" ht="13.5">
      <c r="A18" s="44"/>
      <c r="B18" s="19"/>
      <c r="C18" s="14"/>
      <c r="D18" s="15"/>
      <c r="E18" s="15"/>
      <c r="F18" s="74"/>
      <c r="G18" s="73"/>
      <c r="H18" s="46">
        <f t="shared" si="0"/>
      </c>
      <c r="I18" s="47">
        <f t="shared" si="1"/>
      </c>
      <c r="J18" s="49"/>
      <c r="K18" s="49"/>
      <c r="L18" s="49"/>
      <c r="M18" s="114"/>
      <c r="N18" s="57"/>
    </row>
    <row r="19" spans="1:15" ht="13.5">
      <c r="A19" s="45"/>
      <c r="B19" s="19"/>
      <c r="C19" s="14"/>
      <c r="D19" s="15"/>
      <c r="E19" s="15"/>
      <c r="F19" s="74"/>
      <c r="G19" s="73"/>
      <c r="H19" s="46">
        <f t="shared" si="0"/>
      </c>
      <c r="I19" s="47">
        <f t="shared" si="1"/>
      </c>
      <c r="J19" s="50">
        <f>IF(SUM(I13:I19)=0,"",SUM(I13:I19))</f>
      </c>
      <c r="K19" s="50">
        <f>IF(SUM(J19,J45)=0,0,SUM(J19,J45))</f>
        <v>0</v>
      </c>
      <c r="L19" s="51">
        <f>IF(K19=0,"",INT(IF(K19=0,"",K19/(K40+K19+K26+K33+J57)*100))/100)</f>
      </c>
      <c r="M19" s="115"/>
      <c r="N19" s="51">
        <f>IF(K19=0,"",L19-M13)</f>
      </c>
      <c r="O19" s="12"/>
    </row>
    <row r="20" spans="1:14" ht="13.5">
      <c r="A20" s="43" t="s">
        <v>4</v>
      </c>
      <c r="B20" s="19"/>
      <c r="C20" s="14"/>
      <c r="D20" s="15"/>
      <c r="E20" s="15"/>
      <c r="F20" s="74"/>
      <c r="G20" s="73"/>
      <c r="H20" s="46">
        <f aca="true" t="shared" si="2" ref="H20:H40">IF(F20="","",COS((F20/180)*3.141592654))</f>
      </c>
      <c r="I20" s="47">
        <f t="shared" si="1"/>
      </c>
      <c r="J20" s="52"/>
      <c r="K20" s="53"/>
      <c r="L20" s="54"/>
      <c r="M20" s="113"/>
      <c r="N20" s="57">
        <f aca="true" t="shared" si="3" ref="N20:N40">IF(K20=0,"",L20-M14)</f>
      </c>
    </row>
    <row r="21" spans="1:14" ht="13.5">
      <c r="A21" s="44"/>
      <c r="B21" s="19"/>
      <c r="C21" s="14"/>
      <c r="D21" s="15"/>
      <c r="E21" s="15"/>
      <c r="F21" s="74"/>
      <c r="G21" s="73"/>
      <c r="H21" s="46">
        <f t="shared" si="2"/>
      </c>
      <c r="I21" s="47">
        <f t="shared" si="1"/>
      </c>
      <c r="J21" s="52"/>
      <c r="K21" s="52"/>
      <c r="L21" s="55"/>
      <c r="M21" s="114"/>
      <c r="N21" s="57">
        <f t="shared" si="3"/>
      </c>
    </row>
    <row r="22" spans="1:14" ht="13.5">
      <c r="A22" s="44"/>
      <c r="B22" s="19"/>
      <c r="C22" s="14"/>
      <c r="D22" s="15"/>
      <c r="E22" s="15"/>
      <c r="F22" s="74"/>
      <c r="G22" s="73"/>
      <c r="H22" s="46">
        <f t="shared" si="2"/>
      </c>
      <c r="I22" s="47">
        <f t="shared" si="1"/>
      </c>
      <c r="J22" s="52"/>
      <c r="K22" s="52"/>
      <c r="L22" s="55"/>
      <c r="M22" s="114"/>
      <c r="N22" s="57">
        <f t="shared" si="3"/>
      </c>
    </row>
    <row r="23" spans="1:14" ht="13.5">
      <c r="A23" s="44"/>
      <c r="B23" s="19"/>
      <c r="C23" s="14"/>
      <c r="D23" s="15"/>
      <c r="E23" s="15"/>
      <c r="F23" s="74"/>
      <c r="G23" s="73"/>
      <c r="H23" s="46">
        <f t="shared" si="2"/>
      </c>
      <c r="I23" s="47">
        <f t="shared" si="1"/>
      </c>
      <c r="J23" s="52"/>
      <c r="K23" s="52"/>
      <c r="L23" s="55"/>
      <c r="M23" s="114"/>
      <c r="N23" s="57">
        <f t="shared" si="3"/>
      </c>
    </row>
    <row r="24" spans="1:14" ht="13.5">
      <c r="A24" s="44"/>
      <c r="B24" s="19"/>
      <c r="C24" s="14"/>
      <c r="D24" s="15"/>
      <c r="E24" s="15"/>
      <c r="F24" s="74"/>
      <c r="G24" s="73"/>
      <c r="H24" s="46">
        <f t="shared" si="2"/>
      </c>
      <c r="I24" s="47">
        <f t="shared" si="1"/>
      </c>
      <c r="J24" s="52"/>
      <c r="K24" s="52"/>
      <c r="L24" s="55"/>
      <c r="M24" s="114"/>
      <c r="N24" s="57">
        <f t="shared" si="3"/>
      </c>
    </row>
    <row r="25" spans="1:14" ht="13.5">
      <c r="A25" s="44"/>
      <c r="B25" s="19"/>
      <c r="C25" s="14"/>
      <c r="D25" s="15"/>
      <c r="E25" s="15"/>
      <c r="F25" s="74"/>
      <c r="G25" s="73"/>
      <c r="H25" s="46">
        <f t="shared" si="2"/>
      </c>
      <c r="I25" s="47">
        <f t="shared" si="1"/>
      </c>
      <c r="J25" s="52"/>
      <c r="K25" s="52"/>
      <c r="L25" s="55"/>
      <c r="M25" s="114"/>
      <c r="N25" s="57">
        <f t="shared" si="3"/>
      </c>
    </row>
    <row r="26" spans="1:14" ht="13.5">
      <c r="A26" s="45"/>
      <c r="B26" s="19"/>
      <c r="C26" s="14"/>
      <c r="D26" s="15"/>
      <c r="E26" s="15"/>
      <c r="F26" s="74"/>
      <c r="G26" s="73"/>
      <c r="H26" s="46">
        <f t="shared" si="2"/>
      </c>
      <c r="I26" s="47">
        <f t="shared" si="1"/>
      </c>
      <c r="J26" s="50">
        <f>IF(SUM(I20:I26)=0,"",SUM(I20:I26))</f>
      </c>
      <c r="K26" s="50">
        <f>IF(SUM(J26,J47)=0,0,SUM(J26,J47))</f>
        <v>0</v>
      </c>
      <c r="L26" s="51">
        <f>IF(K26=0,"",INT(IF(K26=0,"",K26/(K19+K26+K33+K40+J57)*100))/100)</f>
      </c>
      <c r="M26" s="115"/>
      <c r="N26" s="51">
        <f t="shared" si="3"/>
      </c>
    </row>
    <row r="27" spans="1:14" ht="13.5">
      <c r="A27" s="43" t="s">
        <v>5</v>
      </c>
      <c r="B27" s="19"/>
      <c r="C27" s="14"/>
      <c r="D27" s="15"/>
      <c r="E27" s="15"/>
      <c r="F27" s="74"/>
      <c r="G27" s="73"/>
      <c r="H27" s="46">
        <f t="shared" si="2"/>
      </c>
      <c r="I27" s="47">
        <f t="shared" si="1"/>
      </c>
      <c r="J27" s="53"/>
      <c r="K27" s="53"/>
      <c r="L27" s="56"/>
      <c r="M27" s="113"/>
      <c r="N27" s="57">
        <f t="shared" si="3"/>
      </c>
    </row>
    <row r="28" spans="1:14" ht="13.5">
      <c r="A28" s="44"/>
      <c r="B28" s="19"/>
      <c r="C28" s="14"/>
      <c r="D28" s="15"/>
      <c r="E28" s="15"/>
      <c r="F28" s="74"/>
      <c r="G28" s="73"/>
      <c r="H28" s="46">
        <f t="shared" si="2"/>
      </c>
      <c r="I28" s="47">
        <f t="shared" si="1"/>
      </c>
      <c r="J28" s="52"/>
      <c r="K28" s="52"/>
      <c r="L28" s="57"/>
      <c r="M28" s="114"/>
      <c r="N28" s="57">
        <f t="shared" si="3"/>
      </c>
    </row>
    <row r="29" spans="1:14" ht="13.5">
      <c r="A29" s="44"/>
      <c r="B29" s="19"/>
      <c r="C29" s="14"/>
      <c r="D29" s="15"/>
      <c r="E29" s="15"/>
      <c r="F29" s="74"/>
      <c r="G29" s="73"/>
      <c r="H29" s="46">
        <f t="shared" si="2"/>
      </c>
      <c r="I29" s="47">
        <f t="shared" si="1"/>
      </c>
      <c r="J29" s="52"/>
      <c r="K29" s="52"/>
      <c r="L29" s="57"/>
      <c r="M29" s="114"/>
      <c r="N29" s="57">
        <f t="shared" si="3"/>
      </c>
    </row>
    <row r="30" spans="1:14" ht="13.5">
      <c r="A30" s="44"/>
      <c r="B30" s="19"/>
      <c r="C30" s="14"/>
      <c r="D30" s="15"/>
      <c r="E30" s="15"/>
      <c r="F30" s="74"/>
      <c r="G30" s="73"/>
      <c r="H30" s="46">
        <f t="shared" si="2"/>
      </c>
      <c r="I30" s="47">
        <f t="shared" si="1"/>
      </c>
      <c r="J30" s="52"/>
      <c r="K30" s="52"/>
      <c r="L30" s="57"/>
      <c r="M30" s="114"/>
      <c r="N30" s="57">
        <f t="shared" si="3"/>
      </c>
    </row>
    <row r="31" spans="1:14" ht="13.5">
      <c r="A31" s="44"/>
      <c r="B31" s="19"/>
      <c r="C31" s="14"/>
      <c r="D31" s="15"/>
      <c r="E31" s="15"/>
      <c r="F31" s="74"/>
      <c r="G31" s="73"/>
      <c r="H31" s="46">
        <f t="shared" si="2"/>
      </c>
      <c r="I31" s="47">
        <f t="shared" si="1"/>
      </c>
      <c r="J31" s="52"/>
      <c r="K31" s="52"/>
      <c r="L31" s="57"/>
      <c r="M31" s="114"/>
      <c r="N31" s="57">
        <f t="shared" si="3"/>
      </c>
    </row>
    <row r="32" spans="1:14" ht="13.5">
      <c r="A32" s="44"/>
      <c r="B32" s="19"/>
      <c r="C32" s="14"/>
      <c r="D32" s="15"/>
      <c r="E32" s="15"/>
      <c r="F32" s="74"/>
      <c r="G32" s="73"/>
      <c r="H32" s="46">
        <f t="shared" si="2"/>
      </c>
      <c r="I32" s="47">
        <f t="shared" si="1"/>
      </c>
      <c r="J32" s="52"/>
      <c r="K32" s="52"/>
      <c r="L32" s="57"/>
      <c r="M32" s="114"/>
      <c r="N32" s="57">
        <f t="shared" si="3"/>
      </c>
    </row>
    <row r="33" spans="1:14" ht="13.5">
      <c r="A33" s="45"/>
      <c r="B33" s="19"/>
      <c r="C33" s="14"/>
      <c r="D33" s="15"/>
      <c r="E33" s="15"/>
      <c r="F33" s="74"/>
      <c r="G33" s="73"/>
      <c r="H33" s="46">
        <f t="shared" si="2"/>
      </c>
      <c r="I33" s="47">
        <f t="shared" si="1"/>
      </c>
      <c r="J33" s="50">
        <f>IF(SUM(I27:I33)=0,"",SUM(I27:I33))</f>
      </c>
      <c r="K33" s="50">
        <f>IF(SUM(J33,J49)=0,0,SUM(J33,J49))</f>
        <v>0</v>
      </c>
      <c r="L33" s="51">
        <f>IF(K33=0,"",INT(IF(K33=0,"",K33/(K19+K26+K33+K40+J57)*100))/100)</f>
      </c>
      <c r="M33" s="115"/>
      <c r="N33" s="51">
        <f t="shared" si="3"/>
      </c>
    </row>
    <row r="34" spans="1:14" ht="13.5">
      <c r="A34" s="43" t="s">
        <v>6</v>
      </c>
      <c r="B34" s="19"/>
      <c r="C34" s="14"/>
      <c r="D34" s="15"/>
      <c r="E34" s="15"/>
      <c r="F34" s="74"/>
      <c r="G34" s="73"/>
      <c r="H34" s="46">
        <f t="shared" si="2"/>
      </c>
      <c r="I34" s="47">
        <f t="shared" si="1"/>
      </c>
      <c r="J34" s="53"/>
      <c r="K34" s="53"/>
      <c r="L34" s="54"/>
      <c r="M34" s="116"/>
      <c r="N34" s="57">
        <f t="shared" si="3"/>
      </c>
    </row>
    <row r="35" spans="1:14" ht="13.5">
      <c r="A35" s="44"/>
      <c r="B35" s="19"/>
      <c r="C35" s="14"/>
      <c r="D35" s="15"/>
      <c r="E35" s="15"/>
      <c r="F35" s="74"/>
      <c r="G35" s="73"/>
      <c r="H35" s="46">
        <f t="shared" si="2"/>
      </c>
      <c r="I35" s="47">
        <f t="shared" si="1"/>
      </c>
      <c r="J35" s="52"/>
      <c r="K35" s="52"/>
      <c r="L35" s="55"/>
      <c r="M35" s="117"/>
      <c r="N35" s="57">
        <f t="shared" si="3"/>
      </c>
    </row>
    <row r="36" spans="1:14" ht="13.5">
      <c r="A36" s="44"/>
      <c r="B36" s="19"/>
      <c r="C36" s="14"/>
      <c r="D36" s="15"/>
      <c r="E36" s="15"/>
      <c r="F36" s="74"/>
      <c r="G36" s="73"/>
      <c r="H36" s="46">
        <f t="shared" si="2"/>
      </c>
      <c r="I36" s="47">
        <f t="shared" si="1"/>
      </c>
      <c r="J36" s="52"/>
      <c r="K36" s="52"/>
      <c r="L36" s="55"/>
      <c r="M36" s="117"/>
      <c r="N36" s="57">
        <f t="shared" si="3"/>
      </c>
    </row>
    <row r="37" spans="1:14" ht="13.5">
      <c r="A37" s="44"/>
      <c r="B37" s="19"/>
      <c r="C37" s="14"/>
      <c r="D37" s="15"/>
      <c r="E37" s="15"/>
      <c r="F37" s="74"/>
      <c r="G37" s="73"/>
      <c r="H37" s="46">
        <f t="shared" si="2"/>
      </c>
      <c r="I37" s="47">
        <f t="shared" si="1"/>
      </c>
      <c r="J37" s="52"/>
      <c r="K37" s="52"/>
      <c r="L37" s="55"/>
      <c r="M37" s="117"/>
      <c r="N37" s="57">
        <f t="shared" si="3"/>
      </c>
    </row>
    <row r="38" spans="1:14" ht="13.5">
      <c r="A38" s="44"/>
      <c r="B38" s="19"/>
      <c r="C38" s="14"/>
      <c r="D38" s="15"/>
      <c r="E38" s="15"/>
      <c r="F38" s="74"/>
      <c r="G38" s="73"/>
      <c r="H38" s="46">
        <f t="shared" si="2"/>
      </c>
      <c r="I38" s="47">
        <f t="shared" si="1"/>
      </c>
      <c r="J38" s="52"/>
      <c r="K38" s="52"/>
      <c r="L38" s="55"/>
      <c r="M38" s="117"/>
      <c r="N38" s="57">
        <f t="shared" si="3"/>
      </c>
    </row>
    <row r="39" spans="1:14" ht="13.5">
      <c r="A39" s="44"/>
      <c r="B39" s="19"/>
      <c r="C39" s="14"/>
      <c r="D39" s="15"/>
      <c r="E39" s="15"/>
      <c r="F39" s="74"/>
      <c r="G39" s="73"/>
      <c r="H39" s="46">
        <f t="shared" si="2"/>
      </c>
      <c r="I39" s="47">
        <f t="shared" si="1"/>
      </c>
      <c r="J39" s="52"/>
      <c r="K39" s="52"/>
      <c r="L39" s="55"/>
      <c r="M39" s="117"/>
      <c r="N39" s="57">
        <f t="shared" si="3"/>
      </c>
    </row>
    <row r="40" spans="1:14" ht="13.5">
      <c r="A40" s="45"/>
      <c r="B40" s="19"/>
      <c r="C40" s="14"/>
      <c r="D40" s="15"/>
      <c r="E40" s="15"/>
      <c r="F40" s="74"/>
      <c r="G40" s="73"/>
      <c r="H40" s="46">
        <f t="shared" si="2"/>
      </c>
      <c r="I40" s="47">
        <f t="shared" si="1"/>
      </c>
      <c r="J40" s="50">
        <f>IF(SUM(I34:I40)=0,"",SUM(I34:I40))</f>
      </c>
      <c r="K40" s="50">
        <f>IF(SUM(J40,J51)=0,0,SUM(J40,J51))</f>
        <v>0</v>
      </c>
      <c r="L40" s="51">
        <f>IF(K40=0,"",INT(IF(K40=0,"",K40/(K19+K26+K33+K40+J57)*100))/100)</f>
      </c>
      <c r="M40" s="118"/>
      <c r="N40" s="51">
        <f t="shared" si="3"/>
      </c>
    </row>
    <row r="41" spans="1:13" ht="6.75" customHeight="1">
      <c r="A41" s="4"/>
      <c r="B41" s="4"/>
      <c r="C41" s="5"/>
      <c r="D41" s="5"/>
      <c r="E41" s="5"/>
      <c r="F41" s="4"/>
      <c r="G41" s="4"/>
      <c r="H41" s="4"/>
      <c r="I41" s="6"/>
      <c r="M41" s="11"/>
    </row>
    <row r="42" spans="1:13" ht="13.5">
      <c r="A42" s="110" t="s">
        <v>21</v>
      </c>
      <c r="B42" s="110"/>
      <c r="C42" s="110"/>
      <c r="D42" s="110"/>
      <c r="E42" s="110"/>
      <c r="F42" s="110"/>
      <c r="G42" s="110"/>
      <c r="H42" s="110"/>
      <c r="I42" s="110"/>
      <c r="M42" s="11"/>
    </row>
    <row r="43" spans="1:13" ht="27.75" customHeight="1">
      <c r="A43" s="38" t="s">
        <v>2</v>
      </c>
      <c r="B43" s="29" t="s">
        <v>25</v>
      </c>
      <c r="C43" s="29" t="s">
        <v>1</v>
      </c>
      <c r="D43" s="29" t="s">
        <v>13</v>
      </c>
      <c r="E43" s="29" t="s">
        <v>14</v>
      </c>
      <c r="F43" s="39" t="s">
        <v>15</v>
      </c>
      <c r="G43" s="72" t="s">
        <v>45</v>
      </c>
      <c r="H43" s="40" t="s">
        <v>18</v>
      </c>
      <c r="I43" s="59" t="s">
        <v>7</v>
      </c>
      <c r="J43" s="76" t="s">
        <v>34</v>
      </c>
      <c r="K43" s="7"/>
      <c r="M43" s="11"/>
    </row>
    <row r="44" spans="1:13" ht="13.5">
      <c r="A44" s="60" t="s">
        <v>3</v>
      </c>
      <c r="B44" s="19"/>
      <c r="C44" s="14"/>
      <c r="D44" s="15"/>
      <c r="E44" s="15"/>
      <c r="F44" s="17"/>
      <c r="G44" s="75"/>
      <c r="H44" s="46">
        <f aca="true" t="shared" si="4" ref="H44:H51">IF(F44="","",COS((1-(F44/180))*3.141592654))</f>
      </c>
      <c r="I44" s="47">
        <f>IF(D44="","",D44*E44*G44*H44)</f>
      </c>
      <c r="J44" s="60"/>
      <c r="K44" s="8"/>
      <c r="M44" s="11"/>
    </row>
    <row r="45" spans="1:13" ht="13.5">
      <c r="A45" s="61"/>
      <c r="B45" s="19"/>
      <c r="C45" s="14"/>
      <c r="D45" s="15"/>
      <c r="E45" s="15"/>
      <c r="F45" s="17"/>
      <c r="G45" s="75"/>
      <c r="H45" s="46">
        <f t="shared" si="4"/>
      </c>
      <c r="I45" s="47">
        <f aca="true" t="shared" si="5" ref="I45:I51">IF(D45="","",D45*E45*G45*H45)</f>
      </c>
      <c r="J45" s="50">
        <f>IF(SUM(I44:I45)=0,"",SUM(I44:I45))</f>
      </c>
      <c r="K45" s="9"/>
      <c r="M45" s="11"/>
    </row>
    <row r="46" spans="1:13" ht="13.5">
      <c r="A46" s="60" t="s">
        <v>4</v>
      </c>
      <c r="B46" s="19"/>
      <c r="C46" s="14"/>
      <c r="D46" s="15"/>
      <c r="E46" s="15"/>
      <c r="F46" s="17"/>
      <c r="G46" s="75"/>
      <c r="H46" s="46">
        <f t="shared" si="4"/>
      </c>
      <c r="I46" s="47">
        <f t="shared" si="5"/>
      </c>
      <c r="J46" s="53"/>
      <c r="K46" s="9"/>
      <c r="M46" s="11"/>
    </row>
    <row r="47" spans="1:13" ht="13.5">
      <c r="A47" s="61"/>
      <c r="B47" s="19"/>
      <c r="C47" s="14"/>
      <c r="D47" s="15"/>
      <c r="E47" s="15"/>
      <c r="F47" s="17"/>
      <c r="G47" s="75"/>
      <c r="H47" s="46">
        <f t="shared" si="4"/>
      </c>
      <c r="I47" s="47">
        <f t="shared" si="5"/>
      </c>
      <c r="J47" s="50">
        <f>IF(SUM(I46:I47)=0,"",SUM(I46:I47))</f>
      </c>
      <c r="K47" s="9"/>
      <c r="M47" s="11"/>
    </row>
    <row r="48" spans="1:13" ht="13.5">
      <c r="A48" s="60" t="s">
        <v>5</v>
      </c>
      <c r="B48" s="19"/>
      <c r="C48" s="14"/>
      <c r="D48" s="15"/>
      <c r="E48" s="15"/>
      <c r="F48" s="17"/>
      <c r="G48" s="75"/>
      <c r="H48" s="46">
        <f t="shared" si="4"/>
      </c>
      <c r="I48" s="47">
        <f t="shared" si="5"/>
      </c>
      <c r="J48" s="53"/>
      <c r="K48" s="9"/>
      <c r="M48" s="11"/>
    </row>
    <row r="49" spans="1:13" ht="13.5">
      <c r="A49" s="61"/>
      <c r="B49" s="19"/>
      <c r="C49" s="14"/>
      <c r="D49" s="15"/>
      <c r="E49" s="15"/>
      <c r="F49" s="17"/>
      <c r="G49" s="75"/>
      <c r="H49" s="46">
        <f t="shared" si="4"/>
      </c>
      <c r="I49" s="47">
        <f t="shared" si="5"/>
      </c>
      <c r="J49" s="50">
        <f>IF(SUM(I48:I49)=0,"",SUM(I48:I49))</f>
      </c>
      <c r="K49" s="9"/>
      <c r="M49" s="11"/>
    </row>
    <row r="50" spans="1:13" ht="13.5">
      <c r="A50" s="60" t="s">
        <v>6</v>
      </c>
      <c r="B50" s="19"/>
      <c r="C50" s="14"/>
      <c r="D50" s="15"/>
      <c r="E50" s="15"/>
      <c r="F50" s="17"/>
      <c r="G50" s="75"/>
      <c r="H50" s="46">
        <f t="shared" si="4"/>
      </c>
      <c r="I50" s="47">
        <f t="shared" si="5"/>
      </c>
      <c r="J50" s="53"/>
      <c r="K50" s="9"/>
      <c r="M50" s="11"/>
    </row>
    <row r="51" spans="1:13" ht="13.5">
      <c r="A51" s="61"/>
      <c r="B51" s="19"/>
      <c r="C51" s="14"/>
      <c r="D51" s="15"/>
      <c r="E51" s="15"/>
      <c r="F51" s="17"/>
      <c r="G51" s="75"/>
      <c r="H51" s="46">
        <f t="shared" si="4"/>
      </c>
      <c r="I51" s="47">
        <f t="shared" si="5"/>
      </c>
      <c r="J51" s="50">
        <f>IF(SUM(I50:I51)=0,"",SUM(I50:I51))</f>
      </c>
      <c r="K51" s="9"/>
      <c r="M51" s="11"/>
    </row>
    <row r="52" ht="7.5" customHeight="1">
      <c r="M52" s="11"/>
    </row>
    <row r="53" spans="1:13" ht="13.5">
      <c r="A53" s="110" t="s">
        <v>22</v>
      </c>
      <c r="B53" s="110"/>
      <c r="C53" s="110"/>
      <c r="D53" s="110"/>
      <c r="E53" s="110"/>
      <c r="F53" s="110"/>
      <c r="G53" s="110"/>
      <c r="H53" s="110"/>
      <c r="M53" s="11"/>
    </row>
    <row r="54" spans="1:14" ht="35.25" customHeight="1">
      <c r="A54" s="107" t="s">
        <v>17</v>
      </c>
      <c r="B54" s="29" t="s">
        <v>25</v>
      </c>
      <c r="C54" s="29" t="s">
        <v>1</v>
      </c>
      <c r="D54" s="29" t="s">
        <v>13</v>
      </c>
      <c r="E54" s="29" t="s">
        <v>14</v>
      </c>
      <c r="F54" s="39" t="s">
        <v>15</v>
      </c>
      <c r="G54" s="59" t="s">
        <v>46</v>
      </c>
      <c r="H54" s="39" t="s">
        <v>19</v>
      </c>
      <c r="I54" s="59" t="s">
        <v>7</v>
      </c>
      <c r="J54" s="42" t="s">
        <v>23</v>
      </c>
      <c r="K54" s="111" t="s">
        <v>35</v>
      </c>
      <c r="L54" s="112"/>
      <c r="M54" s="41" t="s">
        <v>33</v>
      </c>
      <c r="N54" s="41" t="s">
        <v>36</v>
      </c>
    </row>
    <row r="55" spans="1:14" ht="13.5">
      <c r="A55" s="108"/>
      <c r="B55" s="18"/>
      <c r="C55" s="14"/>
      <c r="D55" s="15"/>
      <c r="E55" s="15"/>
      <c r="F55" s="16"/>
      <c r="G55" s="73"/>
      <c r="H55" s="69">
        <f>IF(F55="","",SIN((F55/180)*3.141592654))</f>
      </c>
      <c r="I55" s="47">
        <f>IF(D55="","",D55*E55*G55*H55)</f>
      </c>
      <c r="J55" s="60"/>
      <c r="K55" s="62"/>
      <c r="L55" s="63"/>
      <c r="M55" s="121"/>
      <c r="N55" s="97">
        <f>IF(L57="","",L57-M55)</f>
      </c>
    </row>
    <row r="56" spans="1:14" ht="13.5">
      <c r="A56" s="108"/>
      <c r="B56" s="18"/>
      <c r="C56" s="14"/>
      <c r="D56" s="15"/>
      <c r="E56" s="15"/>
      <c r="F56" s="16"/>
      <c r="G56" s="73"/>
      <c r="H56" s="69">
        <f>IF(F56="","",SIN((F56/180)*3.141592654))</f>
      </c>
      <c r="I56" s="47">
        <f>IF(D56="","",D56*E56*G56*H56)</f>
      </c>
      <c r="J56" s="49"/>
      <c r="K56" s="64"/>
      <c r="L56" s="65"/>
      <c r="M56" s="122"/>
      <c r="N56" s="98"/>
    </row>
    <row r="57" spans="1:15" ht="13.5">
      <c r="A57" s="109"/>
      <c r="B57" s="18"/>
      <c r="C57" s="14"/>
      <c r="D57" s="15"/>
      <c r="E57" s="15"/>
      <c r="F57" s="16"/>
      <c r="G57" s="73"/>
      <c r="H57" s="69">
        <f>IF(F57="","",SIN((F57/180)*3.141592654))</f>
      </c>
      <c r="I57" s="47">
        <f>IF(D57="","",D57*E57*G57*H57)</f>
      </c>
      <c r="J57" s="50">
        <f>IF(SUM(I55:I57)=0,0,SUM(I55:I57))</f>
        <v>0</v>
      </c>
      <c r="K57" s="66"/>
      <c r="L57" s="67">
        <f>IF(J57=0,"",INT(IF(J57=0,"",J57/(K19+K26+K33+K40+J57)*100))/100)</f>
      </c>
      <c r="M57" s="123"/>
      <c r="N57" s="99"/>
      <c r="O57">
        <f>IF(I55:I57="","",I55+I56+#REF!+#REF!+I57)</f>
      </c>
    </row>
  </sheetData>
  <sheetProtection password="CDC2" sheet="1" objects="1" scenarios="1"/>
  <mergeCells count="21">
    <mergeCell ref="M13:M19"/>
    <mergeCell ref="M27:M33"/>
    <mergeCell ref="M34:M40"/>
    <mergeCell ref="L2:M2"/>
    <mergeCell ref="F2:K2"/>
    <mergeCell ref="M55:M57"/>
    <mergeCell ref="C1:N1"/>
    <mergeCell ref="L9:M9"/>
    <mergeCell ref="G9:H9"/>
    <mergeCell ref="G6:H6"/>
    <mergeCell ref="G7:H7"/>
    <mergeCell ref="N55:N57"/>
    <mergeCell ref="A11:H11"/>
    <mergeCell ref="A1:B1"/>
    <mergeCell ref="A9:B9"/>
    <mergeCell ref="D9:E9"/>
    <mergeCell ref="A54:A57"/>
    <mergeCell ref="A42:I42"/>
    <mergeCell ref="A53:H53"/>
    <mergeCell ref="K54:L54"/>
    <mergeCell ref="M20:M26"/>
  </mergeCells>
  <printOptions/>
  <pageMargins left="0.4724409448818898" right="0.1968503937007874" top="0.5905511811023623" bottom="0.3937007874015748" header="0.31496062992125984" footer="0.5118110236220472"/>
  <pageSetup horizontalDpi="600" verticalDpi="600" orientation="portrait" paperSize="9" r:id="rId2"/>
  <headerFooter alignWithMargins="0">
    <oddHeader>&amp;R&amp;9建築検査機構株式会社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建築検査機構株式会社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山本宏規</dc:creator>
  <cp:keywords/>
  <dc:description/>
  <cp:lastModifiedBy>kk</cp:lastModifiedBy>
  <cp:lastPrinted>2009-06-16T05:25:12Z</cp:lastPrinted>
  <dcterms:created xsi:type="dcterms:W3CDTF">2000-08-30T05:00:40Z</dcterms:created>
  <dcterms:modified xsi:type="dcterms:W3CDTF">2022-10-03T01:22:01Z</dcterms:modified>
  <cp:category/>
  <cp:version/>
  <cp:contentType/>
  <cp:contentStatus/>
</cp:coreProperties>
</file>