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230" tabRatio="755" activeTab="0"/>
  </bookViews>
  <sheets>
    <sheet name="表紙" sheetId="1" r:id="rId1"/>
    <sheet name="8-2軽等級（均質単板）" sheetId="2" r:id="rId2"/>
    <sheet name="8-2軽等級（ボイド）" sheetId="3" r:id="rId3"/>
    <sheet name="8-2低減量" sheetId="4" r:id="rId4"/>
    <sheet name="参考資料" sheetId="5" r:id="rId5"/>
    <sheet name="データ_8-2均質単板" sheetId="6" state="hidden" r:id="rId6"/>
    <sheet name="データ_8-2ボイド" sheetId="7" state="hidden" r:id="rId7"/>
  </sheets>
  <definedNames>
    <definedName name="_xlnm.Print_Area" localSheetId="2">'8-2軽等級（ボイド）'!$A$1:$AG$70</definedName>
    <definedName name="_xlnm.Print_Area" localSheetId="4">'参考資料'!$A$1:$H$28</definedName>
  </definedNames>
  <calcPr fullCalcOnLoad="1"/>
</workbook>
</file>

<file path=xl/sharedStrings.xml><?xml version="1.0" encoding="utf-8"?>
<sst xmlns="http://schemas.openxmlformats.org/spreadsheetml/2006/main" count="323" uniqueCount="164">
  <si>
    <t>表１</t>
  </si>
  <si>
    <t>評価対象住戸の室名</t>
  </si>
  <si>
    <t>最高の界床の等級</t>
  </si>
  <si>
    <t>最低の界床の等級</t>
  </si>
  <si>
    <t>工事名称</t>
  </si>
  <si>
    <t>住棟番号</t>
  </si>
  <si>
    <t>住戸タイプ</t>
  </si>
  <si>
    <t xml:space="preserve">下    階  </t>
  </si>
  <si>
    <t>等価厚さの計算</t>
  </si>
  <si>
    <t>評価対象住戸の下階との界床</t>
  </si>
  <si>
    <t>上階床仕上げ構造区分</t>
  </si>
  <si>
    <t>評価対象住戸床仕上げ構造区分</t>
  </si>
  <si>
    <r>
      <t xml:space="preserve">等価厚さ
</t>
    </r>
    <r>
      <rPr>
        <sz val="6"/>
        <rFont val="ＭＳ Ｐゴシック"/>
        <family val="3"/>
      </rPr>
      <t>（ｍｍ以上）</t>
    </r>
  </si>
  <si>
    <t>その他</t>
  </si>
  <si>
    <t>2-b-b</t>
  </si>
  <si>
    <t>3-a</t>
  </si>
  <si>
    <t>3-b-a</t>
  </si>
  <si>
    <t>3-b-b</t>
  </si>
  <si>
    <t>4-a</t>
  </si>
  <si>
    <t>4-b-a</t>
  </si>
  <si>
    <t>4-b-b</t>
  </si>
  <si>
    <t>4-b-c</t>
  </si>
  <si>
    <t>5-a</t>
  </si>
  <si>
    <t>1-a</t>
  </si>
  <si>
    <t>評価対象住戸の上階との界床</t>
  </si>
  <si>
    <t>30ｄB以上</t>
  </si>
  <si>
    <t>25ｄB以上</t>
  </si>
  <si>
    <t>20ｄB以上</t>
  </si>
  <si>
    <t>15ｄB以上</t>
  </si>
  <si>
    <t>軽量床衝撃音
レベル低減量</t>
  </si>
  <si>
    <t>1-b</t>
  </si>
  <si>
    <t>2-a</t>
  </si>
  <si>
    <t>2-b-a</t>
  </si>
  <si>
    <t>2-b-b</t>
  </si>
  <si>
    <t>住戸
番号</t>
  </si>
  <si>
    <r>
      <t>等価厚さ　ｈ</t>
    </r>
    <r>
      <rPr>
        <vertAlign val="subscript"/>
        <sz val="10"/>
        <rFont val="ＭＳ Ｐゴシック"/>
        <family val="3"/>
      </rPr>
      <t>１</t>
    </r>
    <r>
      <rPr>
        <sz val="10"/>
        <rFont val="ＭＳ Ｐゴシック"/>
        <family val="3"/>
      </rPr>
      <t>(m)</t>
    </r>
  </si>
  <si>
    <t>評価対象住戸の
床仕上げ</t>
  </si>
  <si>
    <t>上階の室の
床仕上げ</t>
  </si>
  <si>
    <t>A</t>
  </si>
  <si>
    <t>評価対象住戸の上階との界床</t>
  </si>
  <si>
    <t>等級</t>
  </si>
  <si>
    <r>
      <t>ｍ（ｋg/m</t>
    </r>
    <r>
      <rPr>
        <vertAlign val="superscript"/>
        <sz val="10"/>
        <rFont val="ＭＳ Ｐゴシック"/>
        <family val="3"/>
      </rPr>
      <t>2</t>
    </r>
    <r>
      <rPr>
        <sz val="10"/>
        <rFont val="ＭＳ Ｐゴシック"/>
        <family val="3"/>
      </rPr>
      <t>）</t>
    </r>
  </si>
  <si>
    <r>
      <t>Ei(N/m</t>
    </r>
    <r>
      <rPr>
        <vertAlign val="superscript"/>
        <sz val="10"/>
        <rFont val="ＭＳ Ｐゴシック"/>
        <family val="3"/>
      </rPr>
      <t>2</t>
    </r>
    <r>
      <rPr>
        <sz val="10"/>
        <rFont val="ＭＳ Ｐゴシック"/>
        <family val="3"/>
      </rPr>
      <t>）</t>
    </r>
  </si>
  <si>
    <r>
      <t>Ii(m</t>
    </r>
    <r>
      <rPr>
        <vertAlign val="superscript"/>
        <sz val="10"/>
        <rFont val="ＭＳ Ｐゴシック"/>
        <family val="3"/>
      </rPr>
      <t>4</t>
    </r>
    <r>
      <rPr>
        <sz val="10"/>
        <rFont val="ＭＳ Ｐゴシック"/>
        <family val="3"/>
      </rPr>
      <t>/m）</t>
    </r>
  </si>
  <si>
    <t>作成者</t>
  </si>
  <si>
    <t>会社名</t>
  </si>
  <si>
    <t>氏名</t>
  </si>
  <si>
    <r>
      <t>　m ： 床構造の面密度（単位  kg/m</t>
    </r>
    <r>
      <rPr>
        <vertAlign val="superscript"/>
        <sz val="8"/>
        <rFont val="ＭＳ Ｐゴシック"/>
        <family val="3"/>
      </rPr>
      <t>2</t>
    </r>
    <r>
      <rPr>
        <sz val="8"/>
        <rFont val="ＭＳ Ｐゴシック"/>
        <family val="3"/>
      </rPr>
      <t>）
　Ei ： 床構造に使用される各部位（ただし、剛に接続される複数の部
　　　　位については一つの部位とみなす。)のヤング率（単位  N/m</t>
    </r>
    <r>
      <rPr>
        <vertAlign val="superscript"/>
        <sz val="8"/>
        <rFont val="ＭＳ Ｐゴシック"/>
        <family val="3"/>
      </rPr>
      <t>2</t>
    </r>
    <r>
      <rPr>
        <sz val="8"/>
        <rFont val="ＭＳ Ｐゴシック"/>
        <family val="3"/>
      </rPr>
      <t>）
　Ii ： 床構造に使用される各部位の断面の幅１m当たりの断面2次モー
　　　　メント（単位  m</t>
    </r>
    <r>
      <rPr>
        <vertAlign val="superscript"/>
        <sz val="8"/>
        <rFont val="ＭＳ Ｐゴシック"/>
        <family val="3"/>
      </rPr>
      <t>4</t>
    </r>
    <r>
      <rPr>
        <sz val="8"/>
        <rFont val="ＭＳ Ｐゴシック"/>
        <family val="3"/>
      </rPr>
      <t>/m）</t>
    </r>
  </si>
  <si>
    <t>等級</t>
  </si>
  <si>
    <t>床構造区分</t>
  </si>
  <si>
    <t>床仕上げ構造区分</t>
  </si>
  <si>
    <t>1-a</t>
  </si>
  <si>
    <t>1-b</t>
  </si>
  <si>
    <t>2-a</t>
  </si>
  <si>
    <t>2-b-a</t>
  </si>
  <si>
    <t>その他の床構造</t>
  </si>
  <si>
    <t>音環境に関すること</t>
  </si>
  <si>
    <t>８－２．軽量床衝撃音対策</t>
  </si>
  <si>
    <t>8-2　軽量床衝撃音対策　イ 軽量床衝撃音対策等級（均質単板スラブ）</t>
  </si>
  <si>
    <t>8-2　軽量床衝撃音対策　イ 軽量床衝撃音対策等級（ボイドスラブ）</t>
  </si>
  <si>
    <t>8-2　軽量床衝撃音対策　ロ 軽量床衝撃音レベル低減量</t>
  </si>
  <si>
    <t>床仕上げ構造区分１</t>
  </si>
  <si>
    <t>15dB</t>
  </si>
  <si>
    <t>以上</t>
  </si>
  <si>
    <t>24dB</t>
  </si>
  <si>
    <t>30dB</t>
  </si>
  <si>
    <t>34dB</t>
  </si>
  <si>
    <t>36dB</t>
  </si>
  <si>
    <t>床仕上げ構造区分２</t>
  </si>
  <si>
    <t>10dB</t>
  </si>
  <si>
    <t>19dB</t>
  </si>
  <si>
    <t>25dB</t>
  </si>
  <si>
    <t>29dB</t>
  </si>
  <si>
    <t>31dB</t>
  </si>
  <si>
    <t>床仕上げ構造区分３</t>
  </si>
  <si>
    <t>5dB</t>
  </si>
  <si>
    <t>14dB</t>
  </si>
  <si>
    <t>20dB</t>
  </si>
  <si>
    <t>26dB</t>
  </si>
  <si>
    <t>床仕上げ構造区分４</t>
  </si>
  <si>
    <t>0dB</t>
  </si>
  <si>
    <t>9dB</t>
  </si>
  <si>
    <t>21dB</t>
  </si>
  <si>
    <t>床仕上げ構造区分５</t>
  </si>
  <si>
    <t>-5dB</t>
  </si>
  <si>
    <t>4dB</t>
  </si>
  <si>
    <t>16dB</t>
  </si>
  <si>
    <t>a</t>
  </si>
  <si>
    <t>b</t>
  </si>
  <si>
    <t xml:space="preserve">  B表    軽量床衝撃音レベル低減量</t>
  </si>
  <si>
    <t>125Hｚ</t>
  </si>
  <si>
    <t>250Hｚ</t>
  </si>
  <si>
    <t>500Hｚ</t>
  </si>
  <si>
    <t>1kHｚ</t>
  </si>
  <si>
    <t>2kHｚ</t>
  </si>
  <si>
    <r>
      <t>(</t>
    </r>
    <r>
      <rPr>
        <sz val="9"/>
        <rFont val="ＭＳ Ｐゴシック"/>
        <family val="3"/>
      </rPr>
      <t>ⅰ) 日本工業規格L4404に規定する織じゅうたん及びこれと 同等のもの</t>
    </r>
  </si>
  <si>
    <t>(ⅱ) 日本工業規格L4405に規定するタフテッドカーペット及びこれと同等のもの</t>
  </si>
  <si>
    <t>(ⅲ) 日本工業規格A5902に規定する畳及びこれと同等のもの</t>
  </si>
  <si>
    <t>(iv) 日本工業規格A5914に規定する建材畳床及びこれと同等のもの</t>
  </si>
  <si>
    <t>(ⅴ) 日本工業規格A5705に定めるビニル系床材およびこれと同等のもの</t>
  </si>
  <si>
    <t>表外の(ⅰ)から(ⅴ)までの仕上が右の Ｂ 表 の軽量床衝撃音レベル低減量の基準を満たすもの。</t>
  </si>
  <si>
    <t xml:space="preserve"> ａ     </t>
  </si>
  <si>
    <t xml:space="preserve"> ｂ－ａ</t>
  </si>
  <si>
    <t>厚さ55㎜以上の日本工業規格A5901に規定する稲わら畳床又はこれと同等品</t>
  </si>
  <si>
    <t xml:space="preserve"> ｂ－ｂ </t>
  </si>
  <si>
    <t xml:space="preserve"> ｂ－ｂ </t>
  </si>
  <si>
    <t>表外の(ⅰ)から(ⅴ)までの仕上が右の Ｂ 表  の軽量床衝撃音レベル低減量の基準を満たすもの。</t>
  </si>
  <si>
    <t>厚さ55㎜以上の日本工業規格A5901に規定するポリスチレンフォームサンドイッチ稲わら畳床、厚さ55㎜以上の日本工業規格A5901に規定するタタミボードサンドイッチ稲わら畳床又はこれらと同等品</t>
  </si>
  <si>
    <t>日本工業規格L4405に規定するタフテッドカーペット及びこれと同等のもので毛足の長さが4㎜以上であり、かつ、毛足がカット仕上げ又はループパイル仕上げであるものを設けた床仕上げ材。</t>
  </si>
  <si>
    <t xml:space="preserve"> ｂ－ａ </t>
  </si>
  <si>
    <t>厚さ３㎜以上の塩化ビニール樹脂製の面材又は厚さが3㎜以上のアスファルト系の面材の直上に、毛足の長さが4㎜以上であり、かつ毛足がカット仕上げ又はループパイル仕上げであるものを設けた床仕上げ材</t>
  </si>
  <si>
    <t>厚さ55㎜以上の日本工業規格A5914に規定する建材畳床又はこれと同等品</t>
  </si>
  <si>
    <t xml:space="preserve"> ｂ－ｃ </t>
  </si>
  <si>
    <t>表外の(ⅰ)から(ⅴ)までの仕上が右の Ｂ 表  の軽量床衝撃音レベル低減量の基準を満たすもの</t>
  </si>
  <si>
    <t>注）Ｂ表の床衝撃音レベル低減量は</t>
  </si>
  <si>
    <t xml:space="preserve">    JIS1440の測定方法によるものとする。</t>
  </si>
  <si>
    <t>上階</t>
  </si>
  <si>
    <t>床仕上げ材</t>
  </si>
  <si>
    <t>等価厚さ</t>
  </si>
  <si>
    <t>左から1つ目</t>
  </si>
  <si>
    <t>絶対値</t>
  </si>
  <si>
    <t>最大値</t>
  </si>
  <si>
    <t>上</t>
  </si>
  <si>
    <t>下</t>
  </si>
  <si>
    <t>最高の界床の等級</t>
  </si>
  <si>
    <t>下階</t>
  </si>
  <si>
    <t>VLOOKUPで右の一覧から抽出</t>
  </si>
  <si>
    <t>厚さ８㎜以上の合成繊維フェルト，厚さ８㎜以上で面密度1.2kg/㎡以上のウレタンチップフォームシート、又は厚さ8㎜以上で発泡倍率35倍以上の発泡ポリエチレンシートの直上に日本工業規格L4405に規定するタフテッﾄﾞカーペット及びこれと同 等 のもので毛足の長さが4㎜以上であり、かつ、毛足がカット仕上げ又はループパイル仕上げであるものを設けた床仕上げ材</t>
  </si>
  <si>
    <t>厚さ4㎜以上のゴム製の面材の直上に、厚さ3㎜以上のニードルパンチカーペットを設けた床仕上げ材。</t>
  </si>
  <si>
    <t xml:space="preserve">上    階  </t>
  </si>
  <si>
    <t>最低の界床の等級</t>
  </si>
  <si>
    <t>上階の住戸の
室番号と室名</t>
  </si>
  <si>
    <r>
      <t xml:space="preserve">上階の
等価厚さ
</t>
    </r>
    <r>
      <rPr>
        <sz val="6"/>
        <rFont val="ＭＳ Ｐゴシック"/>
        <family val="3"/>
      </rPr>
      <t>（ｍｍ以上）</t>
    </r>
  </si>
  <si>
    <t>上階の住戸の
室番号と室名</t>
  </si>
  <si>
    <t>最高の界床の軽量床衝撃音レベル低減量</t>
  </si>
  <si>
    <t>最低の界床の軽量床衝撃音レベル低減量</t>
  </si>
  <si>
    <t>最高の界床の軽量床衝撃音レベル低減量</t>
  </si>
  <si>
    <t>最低の界床の軽量床衝撃音レベル低減量</t>
  </si>
  <si>
    <t xml:space="preserve">上    階  </t>
  </si>
  <si>
    <t>＜8-2参考資料＞</t>
  </si>
  <si>
    <t>告示8-2(2)ロ⑤ｂ(ⅱ)の表の(ろ)項に掲げる基準</t>
  </si>
  <si>
    <t>告示8-2(3)イ④の表の(い)項に掲げる床仕上げ材</t>
  </si>
  <si>
    <r>
      <t xml:space="preserve"> 直接</t>
    </r>
    <r>
      <rPr>
        <sz val="10"/>
        <rFont val="ＭＳ Ｐゴシック"/>
        <family val="3"/>
      </rPr>
      <t>床構造の上に施工される床仕上げ（直張り工法に限る）</t>
    </r>
  </si>
  <si>
    <t xml:space="preserve"> A表    </t>
  </si>
  <si>
    <t>厚さ5㎜以上の塩化ビニール樹脂発泡の面材又は厚さ5㎜以上のフェルト材の直上に、日本工業規格L4405に規定するタフテッドカーペット及びこれと同等のもので毛足の長さが4㎜以上であり、かつ毛足がカット仕上げ 又はループパイル仕上げであるものを設けた床仕上げ材</t>
  </si>
  <si>
    <t>A</t>
  </si>
  <si>
    <t>評価対象住戸の上階との界床</t>
  </si>
  <si>
    <t>上階の住戸の
室番号と室名</t>
  </si>
  <si>
    <t>上階の室の
床仕上げ</t>
  </si>
  <si>
    <t>等級</t>
  </si>
  <si>
    <t xml:space="preserve"> </t>
  </si>
  <si>
    <t xml:space="preserve">上    階  </t>
  </si>
  <si>
    <t>最高の界床の等級</t>
  </si>
  <si>
    <t>最低の界床の等級</t>
  </si>
  <si>
    <t>1-a</t>
  </si>
  <si>
    <t>1-b</t>
  </si>
  <si>
    <t>2-a</t>
  </si>
  <si>
    <t>2-b-a</t>
  </si>
  <si>
    <t>ＦＬＯＯＲで切り下げ</t>
  </si>
  <si>
    <t>・表１に居室毎の床仕上げ材及び等価厚さを記入する。</t>
  </si>
  <si>
    <t>鉄筋コンクリート造その他床構造と床仕上げ構造を軽量床衝撃音の遮断対策上明確に分離できる界床にあっては、表１を用いて評価することができる。床構造と床仕上げ構造を一体として評価する場合には特別評価方法認定が必要となる。</t>
  </si>
  <si>
    <t>表外の(ⅰ)から(ⅴ)までの仕上げが右の Ｂ 表 の軽量床衝撃音レベル低減量の基準を満たすもの。</t>
  </si>
  <si>
    <t>・評価対象室の上階又は下階の室が２室以上になる場合は２行以上を使用して記入する。尚、上下階の住戸プラン及び床</t>
  </si>
  <si>
    <t>　仕上げが同じ場合は、室番号及び室名を省略することができる。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</si>
</sst>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_ "/>
    <numFmt numFmtId="181" formatCode="[&lt;=999]000;[&lt;=99999]000\-00;000\-0000"/>
    <numFmt numFmtId="182"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8"/>
      <name val="ＭＳ Ｐゴシック"/>
      <family val="3"/>
    </font>
    <font>
      <sz val="11"/>
      <color indexed="9"/>
      <name val="ＭＳ Ｐゴシック"/>
      <family val="3"/>
    </font>
    <font>
      <b/>
      <sz val="12"/>
      <name val="ＭＳ Ｐゴシック"/>
      <family val="3"/>
    </font>
    <font>
      <vertAlign val="superscript"/>
      <sz val="8"/>
      <name val="ＭＳ Ｐゴシック"/>
      <family val="3"/>
    </font>
    <font>
      <vertAlign val="subscript"/>
      <sz val="10"/>
      <name val="ＭＳ Ｐゴシック"/>
      <family val="3"/>
    </font>
    <font>
      <vertAlign val="superscript"/>
      <sz val="10"/>
      <name val="ＭＳ Ｐゴシック"/>
      <family val="3"/>
    </font>
    <font>
      <b/>
      <sz val="11"/>
      <name val="ＭＳ Ｐゴシック"/>
      <family val="3"/>
    </font>
    <font>
      <b/>
      <sz val="10"/>
      <name val="ＭＳ Ｐゴシック"/>
      <family val="3"/>
    </font>
    <font>
      <sz val="11"/>
      <color indexed="10"/>
      <name val="ＭＳ Ｐゴシック"/>
      <family val="3"/>
    </font>
    <font>
      <b/>
      <sz val="20"/>
      <name val="ＭＳ Ｐゴシック"/>
      <family val="3"/>
    </font>
    <font>
      <b/>
      <sz val="10.5"/>
      <name val="ＭＳ Ｐゴシック"/>
      <family val="3"/>
    </font>
    <font>
      <sz val="10"/>
      <color indexed="9"/>
      <name val="ＭＳ Ｐゴシック"/>
      <family val="3"/>
    </font>
    <font>
      <sz val="9"/>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hair"/>
      <bottom style="thin"/>
    </border>
    <border>
      <left style="hair"/>
      <right style="hair"/>
      <top style="hair"/>
      <bottom style="thin"/>
    </border>
    <border>
      <left>
        <color indexed="63"/>
      </left>
      <right>
        <color indexed="63"/>
      </right>
      <top>
        <color indexed="63"/>
      </top>
      <bottom style="double"/>
    </border>
    <border>
      <left style="thin"/>
      <right style="hair"/>
      <top style="hair"/>
      <bottom style="double"/>
    </border>
    <border>
      <left style="hair"/>
      <right style="hair"/>
      <top style="hair"/>
      <bottom style="double"/>
    </border>
    <border>
      <left style="thin"/>
      <right style="hair"/>
      <top style="double"/>
      <bottom style="thin"/>
    </border>
    <border>
      <left style="hair"/>
      <right style="hair"/>
      <top style="double"/>
      <bottom style="thin"/>
    </border>
    <border>
      <left style="thin"/>
      <right>
        <color indexed="63"/>
      </right>
      <top style="double"/>
      <bottom style="thin"/>
    </border>
    <border>
      <left>
        <color indexed="63"/>
      </left>
      <right>
        <color indexed="63"/>
      </right>
      <top style="double"/>
      <bottom>
        <color indexed="63"/>
      </bottom>
    </border>
    <border>
      <left style="thin"/>
      <right>
        <color indexed="63"/>
      </right>
      <top>
        <color indexed="63"/>
      </top>
      <bottom style="double"/>
    </border>
    <border>
      <left style="hair"/>
      <right style="hair"/>
      <top>
        <color indexed="63"/>
      </top>
      <bottom style="double"/>
    </border>
    <border>
      <left style="thin"/>
      <right style="hair"/>
      <top>
        <color indexed="63"/>
      </top>
      <bottom style="thin"/>
    </border>
    <border>
      <left style="hair"/>
      <right style="hair"/>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style="thin"/>
    </border>
    <border>
      <left style="hair"/>
      <right style="thin"/>
      <top style="double"/>
      <bottom style="thin"/>
    </border>
    <border>
      <left style="hair"/>
      <right style="thin"/>
      <top>
        <color indexed="63"/>
      </top>
      <bottom style="thin"/>
    </border>
    <border>
      <left style="hair"/>
      <right style="thin"/>
      <top style="hair"/>
      <bottom style="double"/>
    </border>
    <border>
      <left style="hair"/>
      <right style="thin"/>
      <top>
        <color indexed="63"/>
      </top>
      <bottom style="double"/>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double"/>
      <top>
        <color indexed="63"/>
      </top>
      <bottom style="medium"/>
    </border>
    <border>
      <left>
        <color indexed="63"/>
      </left>
      <right style="double"/>
      <top>
        <color indexed="63"/>
      </top>
      <bottom style="medium"/>
    </border>
    <border>
      <left>
        <color indexed="63"/>
      </left>
      <right style="double"/>
      <top>
        <color indexed="63"/>
      </top>
      <bottom>
        <color indexed="63"/>
      </bottom>
    </border>
    <border>
      <left>
        <color indexed="63"/>
      </left>
      <right style="double"/>
      <top>
        <color indexed="63"/>
      </top>
      <bottom style="thin"/>
    </border>
    <border>
      <left>
        <color indexed="63"/>
      </left>
      <right style="thin"/>
      <top style="thin"/>
      <bottom style="hair"/>
    </border>
    <border>
      <left style="thin"/>
      <right style="thin"/>
      <top style="thin"/>
      <bottom style="hair"/>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hair"/>
      <bottom style="hair"/>
    </border>
    <border>
      <left style="thin"/>
      <right style="thin"/>
      <top style="hair"/>
      <bottom style="hair"/>
    </border>
    <border>
      <left style="thin"/>
      <right style="hair"/>
      <top style="hair"/>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hair"/>
      <top>
        <color indexed="63"/>
      </top>
      <bottom style="hair"/>
    </border>
    <border>
      <left style="thin"/>
      <right>
        <color indexed="63"/>
      </right>
      <top style="thin"/>
      <bottom style="thin"/>
    </border>
    <border>
      <left style="thin"/>
      <right style="hair"/>
      <top style="thin"/>
      <bottom style="thin"/>
    </border>
    <border>
      <left style="thin"/>
      <right>
        <color indexed="63"/>
      </right>
      <top style="thin"/>
      <bottom style="hair"/>
    </border>
    <border>
      <left style="thin"/>
      <right style="hair"/>
      <top style="thin"/>
      <bottom style="hair"/>
    </border>
    <border>
      <left style="hair"/>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hair"/>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94">
    <xf numFmtId="0" fontId="0" fillId="0" borderId="0" xfId="0"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xf>
    <xf numFmtId="0" fontId="7" fillId="0" borderId="0" xfId="0" applyFont="1" applyAlignment="1">
      <alignment/>
    </xf>
    <xf numFmtId="0" fontId="4" fillId="33" borderId="10" xfId="0" applyFont="1" applyFill="1" applyBorder="1" applyAlignment="1">
      <alignment horizontal="center" vertical="center" wrapText="1"/>
    </xf>
    <xf numFmtId="0" fontId="5" fillId="0" borderId="0" xfId="0" applyFont="1" applyAlignment="1">
      <alignment/>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0" fontId="8"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0" fontId="4" fillId="33" borderId="10" xfId="0" applyFont="1" applyFill="1" applyBorder="1" applyAlignment="1" applyProtection="1">
      <alignment horizontal="center" vertical="center"/>
      <protection/>
    </xf>
    <xf numFmtId="0" fontId="4" fillId="0" borderId="0" xfId="0" applyFont="1" applyFill="1" applyAlignment="1">
      <alignment horizontal="center" vertical="center"/>
    </xf>
    <xf numFmtId="0" fontId="5" fillId="0" borderId="0" xfId="0" applyFont="1" applyFill="1" applyBorder="1" applyAlignment="1">
      <alignment horizontal="right"/>
    </xf>
    <xf numFmtId="0" fontId="6" fillId="0" borderId="0" xfId="0" applyFont="1" applyAlignment="1">
      <alignment/>
    </xf>
    <xf numFmtId="0" fontId="4" fillId="0" borderId="10" xfId="0" applyFont="1" applyBorder="1" applyAlignment="1" applyProtection="1">
      <alignment vertical="center"/>
      <protection locked="0"/>
    </xf>
    <xf numFmtId="0" fontId="4" fillId="0" borderId="0" xfId="0" applyFont="1" applyFill="1" applyBorder="1" applyAlignment="1" applyProtection="1">
      <alignment horizontal="center" vertical="center"/>
      <protection/>
    </xf>
    <xf numFmtId="0" fontId="0" fillId="0" borderId="0" xfId="0" applyFont="1" applyAlignment="1">
      <alignment/>
    </xf>
    <xf numFmtId="0" fontId="0" fillId="0" borderId="0" xfId="0" applyBorder="1" applyAlignment="1">
      <alignment horizontal="center" vertical="center"/>
    </xf>
    <xf numFmtId="0" fontId="12" fillId="0" borderId="0"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0" fillId="0" borderId="0" xfId="0" applyBorder="1"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6" fillId="0" borderId="0" xfId="0" applyFont="1" applyAlignment="1">
      <alignment horizontal="left" vertical="center" wrapText="1"/>
    </xf>
    <xf numFmtId="0" fontId="0" fillId="0" borderId="12"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0" fillId="0" borderId="17"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23" xfId="0" applyBorder="1" applyAlignment="1">
      <alignment/>
    </xf>
    <xf numFmtId="0" fontId="4" fillId="0" borderId="0" xfId="0" applyFont="1" applyBorder="1" applyAlignment="1" applyProtection="1">
      <alignment vertical="center"/>
      <protection locked="0"/>
    </xf>
    <xf numFmtId="0" fontId="6" fillId="0" borderId="0" xfId="0" applyFont="1" applyBorder="1" applyAlignment="1">
      <alignment horizontal="left" vertical="center" wrapText="1"/>
    </xf>
    <xf numFmtId="180" fontId="4" fillId="0" borderId="0" xfId="0" applyNumberFormat="1" applyFont="1" applyFill="1" applyBorder="1" applyAlignment="1" applyProtection="1">
      <alignment horizontal="center" vertical="center"/>
      <protection/>
    </xf>
    <xf numFmtId="0" fontId="0" fillId="0" borderId="24" xfId="0" applyBorder="1" applyAlignment="1">
      <alignment/>
    </xf>
    <xf numFmtId="0" fontId="0" fillId="0" borderId="25" xfId="0" applyBorder="1" applyAlignment="1">
      <alignment/>
    </xf>
    <xf numFmtId="0" fontId="0" fillId="0" borderId="13" xfId="0" applyBorder="1" applyAlignment="1">
      <alignment wrapText="1"/>
    </xf>
    <xf numFmtId="0" fontId="14" fillId="34" borderId="26" xfId="0" applyFont="1" applyFill="1" applyBorder="1" applyAlignment="1">
      <alignment/>
    </xf>
    <xf numFmtId="0" fontId="14" fillId="34" borderId="27" xfId="0" applyFont="1" applyFill="1" applyBorder="1" applyAlignment="1">
      <alignment/>
    </xf>
    <xf numFmtId="0" fontId="14" fillId="34" borderId="28" xfId="0" applyFont="1" applyFill="1" applyBorder="1" applyAlignment="1">
      <alignment/>
    </xf>
    <xf numFmtId="0" fontId="14" fillId="35" borderId="29" xfId="0" applyFont="1" applyFill="1" applyBorder="1" applyAlignment="1">
      <alignment/>
    </xf>
    <xf numFmtId="0" fontId="14" fillId="35" borderId="27" xfId="0" applyFont="1" applyFill="1" applyBorder="1" applyAlignment="1">
      <alignment/>
    </xf>
    <xf numFmtId="0" fontId="14" fillId="35" borderId="28" xfId="0" applyFont="1" applyFill="1" applyBorder="1" applyAlignment="1">
      <alignment/>
    </xf>
    <xf numFmtId="0" fontId="14" fillId="36" borderId="27" xfId="0" applyFont="1" applyFill="1" applyBorder="1" applyAlignment="1">
      <alignment/>
    </xf>
    <xf numFmtId="0" fontId="14" fillId="36" borderId="28" xfId="0" applyFont="1" applyFill="1" applyBorder="1" applyAlignment="1">
      <alignment/>
    </xf>
    <xf numFmtId="0" fontId="14" fillId="33" borderId="30" xfId="0" applyFont="1" applyFill="1" applyBorder="1" applyAlignment="1">
      <alignment/>
    </xf>
    <xf numFmtId="0" fontId="14" fillId="33" borderId="31" xfId="0" applyFont="1" applyFill="1" applyBorder="1" applyAlignment="1">
      <alignment/>
    </xf>
    <xf numFmtId="0" fontId="4" fillId="0" borderId="0" xfId="0" applyFont="1" applyAlignment="1">
      <alignment horizontal="left" vertical="center" wrapText="1"/>
    </xf>
    <xf numFmtId="0" fontId="0" fillId="0" borderId="0" xfId="0" applyFont="1" applyAlignment="1">
      <alignment vertical="center"/>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0" xfId="0" applyFont="1" applyBorder="1" applyAlignment="1">
      <alignment horizontal="center" vertical="top"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38" xfId="0" applyFont="1" applyBorder="1" applyAlignment="1">
      <alignment horizontal="center"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0" fillId="0" borderId="37" xfId="0" applyFont="1" applyBorder="1" applyAlignment="1">
      <alignment wrapText="1"/>
    </xf>
    <xf numFmtId="0" fontId="0" fillId="0" borderId="38" xfId="0" applyFont="1" applyBorder="1" applyAlignment="1">
      <alignment wrapText="1"/>
    </xf>
    <xf numFmtId="0" fontId="0" fillId="0" borderId="37" xfId="0" applyFont="1" applyBorder="1" applyAlignment="1">
      <alignment wrapText="1"/>
    </xf>
    <xf numFmtId="0" fontId="0" fillId="0" borderId="38" xfId="0" applyFont="1" applyBorder="1" applyAlignment="1">
      <alignment wrapText="1"/>
    </xf>
    <xf numFmtId="0" fontId="0" fillId="0" borderId="0" xfId="0" applyFont="1" applyAlignment="1">
      <alignment/>
    </xf>
    <xf numFmtId="0" fontId="0" fillId="0" borderId="34" xfId="0" applyFont="1" applyBorder="1" applyAlignment="1">
      <alignment wrapText="1"/>
    </xf>
    <xf numFmtId="0" fontId="0" fillId="0" borderId="35" xfId="0" applyFont="1" applyBorder="1" applyAlignment="1">
      <alignment wrapText="1"/>
    </xf>
    <xf numFmtId="0" fontId="5" fillId="0" borderId="39" xfId="0" applyFont="1" applyBorder="1" applyAlignment="1">
      <alignment horizontal="center" vertical="top" wrapText="1"/>
    </xf>
    <xf numFmtId="0" fontId="5" fillId="0" borderId="40"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0" xfId="0" applyFont="1" applyAlignment="1">
      <alignment vertical="center"/>
    </xf>
    <xf numFmtId="0" fontId="13" fillId="0" borderId="41" xfId="0" applyFont="1" applyBorder="1" applyAlignment="1">
      <alignment vertical="center"/>
    </xf>
    <xf numFmtId="0" fontId="0" fillId="0" borderId="42" xfId="0" applyFont="1" applyBorder="1" applyAlignment="1">
      <alignment/>
    </xf>
    <xf numFmtId="0" fontId="4" fillId="0" borderId="0" xfId="0" applyFont="1" applyAlignment="1">
      <alignment vertical="center"/>
    </xf>
    <xf numFmtId="0" fontId="7" fillId="0" borderId="0" xfId="0" applyFont="1" applyAlignment="1">
      <alignment horizontal="center"/>
    </xf>
    <xf numFmtId="0" fontId="4" fillId="0" borderId="0" xfId="0" applyFont="1" applyAlignment="1" applyProtection="1">
      <alignment/>
      <protection/>
    </xf>
    <xf numFmtId="0" fontId="7" fillId="0" borderId="0" xfId="0" applyFont="1" applyAlignment="1">
      <alignment horizontal="center" vertical="center" wrapText="1"/>
    </xf>
    <xf numFmtId="11" fontId="7" fillId="0" borderId="0" xfId="0" applyNumberFormat="1" applyFont="1" applyAlignment="1">
      <alignment horizontal="left" vertical="center"/>
    </xf>
    <xf numFmtId="0" fontId="17" fillId="0" borderId="0" xfId="0" applyFont="1" applyAlignment="1">
      <alignment/>
    </xf>
    <xf numFmtId="0" fontId="17" fillId="0" borderId="0" xfId="0" applyFont="1" applyAlignment="1">
      <alignment horizontal="center"/>
    </xf>
    <xf numFmtId="0" fontId="7" fillId="0" borderId="0" xfId="0" applyFont="1" applyAlignment="1">
      <alignment horizontal="center" vertical="center"/>
    </xf>
    <xf numFmtId="0" fontId="17" fillId="0" borderId="0" xfId="0" applyFont="1" applyFill="1" applyAlignment="1">
      <alignment horizontal="center" vertical="center"/>
    </xf>
    <xf numFmtId="0" fontId="18" fillId="0" borderId="0" xfId="0" applyFont="1" applyAlignment="1">
      <alignment/>
    </xf>
    <xf numFmtId="0" fontId="7" fillId="0" borderId="0" xfId="0" applyFont="1" applyFill="1" applyAlignment="1">
      <alignment/>
    </xf>
    <xf numFmtId="0" fontId="7" fillId="0" borderId="0" xfId="0" applyFont="1" applyFill="1" applyAlignment="1">
      <alignment/>
    </xf>
    <xf numFmtId="0" fontId="17" fillId="0" borderId="0" xfId="0" applyFont="1" applyFill="1" applyBorder="1" applyAlignment="1" applyProtection="1">
      <alignment horizontal="center" vertical="center"/>
      <protection/>
    </xf>
    <xf numFmtId="0" fontId="7" fillId="0" borderId="0" xfId="0" applyFont="1" applyFill="1" applyBorder="1" applyAlignment="1">
      <alignment/>
    </xf>
    <xf numFmtId="0" fontId="5" fillId="0" borderId="43" xfId="0" applyFont="1" applyBorder="1" applyAlignment="1">
      <alignment horizontal="justify" vertical="top" wrapText="1"/>
    </xf>
    <xf numFmtId="0" fontId="5" fillId="0" borderId="44" xfId="0" applyFont="1" applyBorder="1" applyAlignment="1">
      <alignment horizontal="justify" vertical="top" wrapText="1"/>
    </xf>
    <xf numFmtId="0" fontId="17" fillId="0" borderId="0" xfId="0" applyFont="1" applyFill="1" applyAlignment="1" applyProtection="1">
      <alignment/>
      <protection/>
    </xf>
    <xf numFmtId="0" fontId="12" fillId="0" borderId="0" xfId="0" applyFont="1" applyAlignment="1">
      <alignment vertical="center"/>
    </xf>
    <xf numFmtId="0" fontId="0" fillId="0" borderId="43" xfId="0" applyFont="1" applyBorder="1" applyAlignment="1">
      <alignment/>
    </xf>
    <xf numFmtId="0" fontId="13" fillId="0" borderId="0" xfId="0" applyFont="1" applyAlignment="1">
      <alignment/>
    </xf>
    <xf numFmtId="0" fontId="4" fillId="0" borderId="39" xfId="0" applyFont="1" applyBorder="1" applyAlignment="1">
      <alignment vertical="center"/>
    </xf>
    <xf numFmtId="0" fontId="0" fillId="0" borderId="0" xfId="0" applyFont="1" applyAlignment="1">
      <alignment horizontal="center"/>
    </xf>
    <xf numFmtId="11" fontId="0" fillId="0" borderId="0" xfId="0" applyNumberFormat="1" applyFont="1" applyAlignment="1">
      <alignment horizontal="left" vertical="center"/>
    </xf>
    <xf numFmtId="11" fontId="0" fillId="0" borderId="0" xfId="0" applyNumberFormat="1" applyFont="1" applyAlignment="1">
      <alignment horizontal="center" vertical="center"/>
    </xf>
    <xf numFmtId="0" fontId="0"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center"/>
    </xf>
    <xf numFmtId="11" fontId="0" fillId="0" borderId="0" xfId="0" applyNumberFormat="1" applyFont="1" applyAlignment="1">
      <alignment horizontal="left" vertical="center"/>
    </xf>
    <xf numFmtId="11" fontId="0" fillId="0" borderId="0" xfId="0" applyNumberFormat="1" applyFont="1" applyAlignment="1">
      <alignment horizontal="center" vertical="center"/>
    </xf>
    <xf numFmtId="0" fontId="0" fillId="0" borderId="0" xfId="0" applyFont="1" applyAlignment="1">
      <alignment horizontal="left"/>
    </xf>
    <xf numFmtId="0" fontId="4" fillId="0" borderId="0" xfId="0" applyFont="1" applyFill="1" applyBorder="1" applyAlignment="1">
      <alignment horizontal="center" vertical="center" wrapText="1"/>
    </xf>
    <xf numFmtId="0" fontId="15" fillId="0" borderId="0" xfId="0" applyFont="1" applyAlignment="1">
      <alignment horizontal="center"/>
    </xf>
    <xf numFmtId="0" fontId="8" fillId="0" borderId="0" xfId="0" applyFont="1" applyAlignment="1">
      <alignment horizontal="center"/>
    </xf>
    <xf numFmtId="0" fontId="0" fillId="0" borderId="10" xfId="0" applyBorder="1" applyAlignment="1" applyProtection="1">
      <alignment horizontal="left"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13" fillId="33" borderId="45" xfId="0" applyFont="1" applyFill="1" applyBorder="1" applyAlignment="1" applyProtection="1">
      <alignment horizontal="center" vertical="center"/>
      <protection/>
    </xf>
    <xf numFmtId="0" fontId="0" fillId="0" borderId="46" xfId="0" applyFont="1" applyBorder="1" applyAlignment="1" applyProtection="1">
      <alignment horizontal="center"/>
      <protection/>
    </xf>
    <xf numFmtId="0" fontId="13" fillId="33" borderId="29" xfId="0" applyFont="1" applyFill="1" applyBorder="1" applyAlignment="1" applyProtection="1">
      <alignment horizontal="center" vertical="center"/>
      <protection/>
    </xf>
    <xf numFmtId="0" fontId="0" fillId="0" borderId="47" xfId="0" applyFont="1" applyBorder="1" applyAlignment="1" applyProtection="1">
      <alignment horizontal="center"/>
      <protection/>
    </xf>
    <xf numFmtId="0" fontId="13" fillId="33" borderId="3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33" borderId="51"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0" borderId="52"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13" fillId="33" borderId="51" xfId="0"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protection/>
    </xf>
    <xf numFmtId="0" fontId="4" fillId="33" borderId="52" xfId="0" applyFont="1" applyFill="1" applyBorder="1" applyAlignment="1" applyProtection="1">
      <alignment horizontal="center" vertical="center"/>
      <protection locked="0"/>
    </xf>
    <xf numFmtId="0" fontId="4" fillId="33" borderId="48" xfId="0" applyFont="1" applyFill="1" applyBorder="1" applyAlignment="1" applyProtection="1">
      <alignment horizontal="center" vertical="center"/>
      <protection locked="0"/>
    </xf>
    <xf numFmtId="0" fontId="4" fillId="33" borderId="54"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4" fillId="33" borderId="55"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33" borderId="47"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4" fillId="33" borderId="47" xfId="0" applyFont="1" applyFill="1" applyBorder="1" applyAlignment="1" applyProtection="1">
      <alignment horizontal="center" wrapText="1"/>
      <protection/>
    </xf>
    <xf numFmtId="0" fontId="4" fillId="33" borderId="22" xfId="0" applyFont="1" applyFill="1" applyBorder="1" applyAlignment="1" applyProtection="1">
      <alignment horizontal="center" wrapText="1"/>
      <protection/>
    </xf>
    <xf numFmtId="0" fontId="4" fillId="33" borderId="10" xfId="0" applyFont="1" applyFill="1" applyBorder="1" applyAlignment="1" applyProtection="1">
      <alignment horizontal="center" vertical="center" wrapText="1"/>
      <protection/>
    </xf>
    <xf numFmtId="0" fontId="4" fillId="33" borderId="63" xfId="0" applyFont="1" applyFill="1" applyBorder="1" applyAlignment="1" applyProtection="1">
      <alignment horizontal="center" vertical="center" wrapText="1"/>
      <protection/>
    </xf>
    <xf numFmtId="0" fontId="4" fillId="33" borderId="64" xfId="0"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protection/>
    </xf>
    <xf numFmtId="0" fontId="4" fillId="33" borderId="65" xfId="0" applyFont="1" applyFill="1" applyBorder="1" applyAlignment="1" applyProtection="1">
      <alignment horizontal="center" vertical="center"/>
      <protection/>
    </xf>
    <xf numFmtId="0" fontId="4" fillId="33" borderId="46" xfId="0" applyFont="1" applyFill="1" applyBorder="1" applyAlignment="1" applyProtection="1">
      <alignment horizontal="center" wrapText="1"/>
      <protection/>
    </xf>
    <xf numFmtId="0" fontId="4" fillId="33" borderId="66" xfId="0" applyFont="1" applyFill="1" applyBorder="1" applyAlignment="1" applyProtection="1">
      <alignment horizontal="center" wrapText="1"/>
      <protection/>
    </xf>
    <xf numFmtId="0" fontId="13" fillId="33" borderId="67"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6" fillId="33" borderId="10"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0" borderId="63" xfId="0" applyNumberFormat="1" applyFont="1" applyFill="1" applyBorder="1" applyAlignment="1" applyProtection="1">
      <alignment horizontal="left" vertical="center" wrapText="1"/>
      <protection/>
    </xf>
    <xf numFmtId="0" fontId="0" fillId="0" borderId="69" xfId="0" applyNumberFormat="1" applyFont="1" applyFill="1" applyBorder="1" applyAlignment="1" applyProtection="1">
      <alignment horizontal="left" vertical="center" wrapText="1"/>
      <protection/>
    </xf>
    <xf numFmtId="0" fontId="0" fillId="0" borderId="68" xfId="0" applyNumberFormat="1" applyFont="1" applyFill="1" applyBorder="1" applyAlignment="1" applyProtection="1">
      <alignment horizontal="left" vertical="center" wrapText="1"/>
      <protection/>
    </xf>
    <xf numFmtId="49" fontId="0" fillId="0" borderId="63" xfId="0" applyNumberFormat="1" applyFont="1" applyBorder="1" applyAlignment="1" applyProtection="1">
      <alignment horizontal="left" vertical="center" wrapText="1"/>
      <protection locked="0"/>
    </xf>
    <xf numFmtId="49" fontId="0" fillId="0" borderId="69" xfId="0" applyNumberFormat="1" applyFont="1" applyBorder="1" applyAlignment="1" applyProtection="1">
      <alignment horizontal="left" vertical="center" wrapText="1"/>
      <protection locked="0"/>
    </xf>
    <xf numFmtId="49" fontId="0" fillId="0" borderId="68" xfId="0" applyNumberFormat="1" applyFont="1" applyBorder="1" applyAlignment="1" applyProtection="1">
      <alignment horizontal="left" vertical="center" wrapText="1"/>
      <protection locked="0"/>
    </xf>
    <xf numFmtId="0" fontId="4" fillId="33" borderId="69" xfId="0" applyFont="1" applyFill="1" applyBorder="1" applyAlignment="1" applyProtection="1">
      <alignment horizontal="center" vertical="center" wrapText="1"/>
      <protection/>
    </xf>
    <xf numFmtId="0" fontId="4" fillId="33" borderId="68" xfId="0" applyFont="1" applyFill="1" applyBorder="1" applyAlignment="1" applyProtection="1">
      <alignment horizontal="center" vertical="center" wrapText="1"/>
      <protection/>
    </xf>
    <xf numFmtId="0" fontId="0" fillId="0" borderId="63"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63" xfId="0" applyNumberFormat="1" applyFont="1" applyFill="1" applyBorder="1" applyAlignment="1" applyProtection="1">
      <alignment horizontal="center" vertical="center" wrapText="1"/>
      <protection locked="0"/>
    </xf>
    <xf numFmtId="0" fontId="4" fillId="0" borderId="69" xfId="0" applyNumberFormat="1" applyFont="1" applyFill="1" applyBorder="1" applyAlignment="1" applyProtection="1">
      <alignment horizontal="center" vertical="center" wrapText="1"/>
      <protection locked="0"/>
    </xf>
    <xf numFmtId="0" fontId="4" fillId="0" borderId="68" xfId="0" applyNumberFormat="1" applyFont="1" applyFill="1" applyBorder="1" applyAlignment="1" applyProtection="1">
      <alignment horizontal="center" vertical="center" wrapText="1"/>
      <protection locked="0"/>
    </xf>
    <xf numFmtId="180" fontId="4" fillId="33" borderId="63" xfId="0" applyNumberFormat="1" applyFont="1" applyFill="1" applyBorder="1" applyAlignment="1" applyProtection="1">
      <alignment horizontal="center" vertical="center"/>
      <protection/>
    </xf>
    <xf numFmtId="180" fontId="4" fillId="33" borderId="69" xfId="0" applyNumberFormat="1" applyFont="1" applyFill="1" applyBorder="1" applyAlignment="1" applyProtection="1">
      <alignment horizontal="center" vertical="center"/>
      <protection/>
    </xf>
    <xf numFmtId="180" fontId="4" fillId="33" borderId="68" xfId="0" applyNumberFormat="1" applyFont="1" applyFill="1" applyBorder="1" applyAlignment="1" applyProtection="1">
      <alignment horizontal="center" vertical="center"/>
      <protection/>
    </xf>
    <xf numFmtId="0" fontId="5"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3" borderId="63"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6" fillId="33" borderId="10" xfId="0" applyFont="1" applyFill="1" applyBorder="1" applyAlignment="1">
      <alignment horizontal="center" vertical="center"/>
    </xf>
    <xf numFmtId="0" fontId="6" fillId="33" borderId="63" xfId="0" applyFont="1" applyFill="1" applyBorder="1" applyAlignment="1">
      <alignment horizontal="center" vertical="center"/>
    </xf>
    <xf numFmtId="0" fontId="6" fillId="33" borderId="64" xfId="0" applyFont="1" applyFill="1" applyBorder="1" applyAlignment="1">
      <alignment horizontal="center" vertical="center"/>
    </xf>
    <xf numFmtId="0" fontId="6" fillId="0" borderId="54" xfId="0" applyFont="1" applyBorder="1" applyAlignment="1">
      <alignment horizontal="left" vertical="center" wrapText="1"/>
    </xf>
    <xf numFmtId="0" fontId="6" fillId="0" borderId="0" xfId="0" applyFont="1" applyAlignment="1">
      <alignment horizontal="left" vertical="center" wrapText="1"/>
    </xf>
    <xf numFmtId="0" fontId="0" fillId="0" borderId="47" xfId="0" applyFont="1" applyBorder="1" applyAlignment="1" applyProtection="1">
      <alignment horizontal="center"/>
      <protection/>
    </xf>
    <xf numFmtId="0" fontId="4" fillId="0" borderId="63" xfId="0" applyFont="1" applyBorder="1" applyAlignment="1" applyProtection="1">
      <alignment vertical="center"/>
      <protection locked="0"/>
    </xf>
    <xf numFmtId="0" fontId="4" fillId="0" borderId="69" xfId="0" applyFont="1" applyBorder="1" applyAlignment="1" applyProtection="1">
      <alignment vertical="center"/>
      <protection locked="0"/>
    </xf>
    <xf numFmtId="0" fontId="4" fillId="0" borderId="68" xfId="0" applyFont="1" applyBorder="1" applyAlignment="1" applyProtection="1">
      <alignment vertical="center"/>
      <protection locked="0"/>
    </xf>
    <xf numFmtId="0" fontId="0" fillId="0" borderId="46" xfId="0" applyFont="1" applyBorder="1" applyAlignment="1" applyProtection="1">
      <alignment horizontal="center"/>
      <protection/>
    </xf>
    <xf numFmtId="0" fontId="4" fillId="0" borderId="65" xfId="0" applyFont="1" applyFill="1" applyBorder="1" applyAlignment="1" applyProtection="1">
      <alignment horizontal="center" vertical="center" wrapText="1"/>
      <protection locked="0"/>
    </xf>
    <xf numFmtId="0" fontId="4" fillId="0" borderId="70"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33" borderId="53"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74"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0" fontId="4" fillId="33" borderId="77" xfId="0" applyFont="1" applyFill="1" applyBorder="1" applyAlignment="1" applyProtection="1">
      <alignment horizontal="center" vertical="center"/>
      <protection locked="0"/>
    </xf>
    <xf numFmtId="0" fontId="4" fillId="33" borderId="78" xfId="0" applyFont="1" applyFill="1" applyBorder="1" applyAlignment="1" applyProtection="1">
      <alignment horizontal="center" vertical="center"/>
      <protection locked="0"/>
    </xf>
    <xf numFmtId="0" fontId="4" fillId="33" borderId="79" xfId="0" applyFont="1" applyFill="1" applyBorder="1" applyAlignment="1" applyProtection="1">
      <alignment horizontal="center" vertical="center"/>
      <protection locked="0"/>
    </xf>
    <xf numFmtId="0" fontId="0" fillId="0" borderId="63"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63" xfId="0" applyNumberFormat="1" applyFont="1" applyFill="1" applyBorder="1" applyAlignment="1" applyProtection="1">
      <alignment horizontal="left" vertical="center" wrapText="1"/>
      <protection/>
    </xf>
    <xf numFmtId="0" fontId="0" fillId="0" borderId="69" xfId="0" applyNumberFormat="1" applyFont="1" applyFill="1" applyBorder="1" applyAlignment="1" applyProtection="1">
      <alignment horizontal="left" vertical="center" wrapText="1"/>
      <protection/>
    </xf>
    <xf numFmtId="0" fontId="0" fillId="0" borderId="68" xfId="0" applyNumberFormat="1" applyFont="1" applyFill="1" applyBorder="1" applyAlignment="1" applyProtection="1">
      <alignment horizontal="left" vertical="center" wrapText="1"/>
      <protection/>
    </xf>
    <xf numFmtId="49" fontId="0" fillId="0" borderId="63" xfId="0" applyNumberFormat="1" applyFont="1" applyBorder="1" applyAlignment="1" applyProtection="1">
      <alignment horizontal="left" vertical="center" wrapText="1"/>
      <protection locked="0"/>
    </xf>
    <xf numFmtId="49" fontId="0" fillId="0" borderId="69" xfId="0" applyNumberFormat="1" applyFont="1" applyBorder="1" applyAlignment="1" applyProtection="1">
      <alignment horizontal="left" vertical="center" wrapText="1"/>
      <protection locked="0"/>
    </xf>
    <xf numFmtId="49" fontId="0" fillId="0" borderId="68" xfId="0" applyNumberFormat="1" applyFont="1" applyBorder="1" applyAlignment="1" applyProtection="1">
      <alignment horizontal="left" vertical="center" wrapText="1"/>
      <protection locked="0"/>
    </xf>
    <xf numFmtId="0" fontId="4" fillId="0" borderId="36"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center" vertical="center" wrapText="1"/>
    </xf>
    <xf numFmtId="0" fontId="0" fillId="33" borderId="10"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13" fillId="33" borderId="46" xfId="0" applyFont="1" applyFill="1" applyBorder="1" applyAlignment="1" applyProtection="1">
      <alignment horizontal="center" vertical="center"/>
      <protection/>
    </xf>
    <xf numFmtId="0" fontId="13" fillId="33" borderId="47" xfId="0" applyFont="1" applyFill="1" applyBorder="1" applyAlignment="1" applyProtection="1">
      <alignment horizontal="center" vertical="center"/>
      <protection/>
    </xf>
    <xf numFmtId="0" fontId="13" fillId="0" borderId="81" xfId="0" applyFont="1" applyBorder="1" applyAlignment="1">
      <alignment horizontal="left" vertical="center" wrapText="1"/>
    </xf>
    <xf numFmtId="0" fontId="13" fillId="0" borderId="82" xfId="0" applyFont="1" applyBorder="1" applyAlignment="1">
      <alignment horizontal="left" vertical="center" wrapText="1"/>
    </xf>
    <xf numFmtId="0" fontId="13" fillId="0" borderId="83" xfId="0" applyFont="1" applyBorder="1" applyAlignment="1">
      <alignment horizontal="left" vertical="center" wrapText="1"/>
    </xf>
    <xf numFmtId="0" fontId="13" fillId="0" borderId="84" xfId="0" applyFont="1" applyBorder="1" applyAlignment="1">
      <alignment horizontal="left" vertical="center" wrapText="1"/>
    </xf>
    <xf numFmtId="0" fontId="13" fillId="0" borderId="36" xfId="0" applyFont="1" applyBorder="1" applyAlignment="1">
      <alignment horizontal="left" vertical="center" wrapText="1"/>
    </xf>
    <xf numFmtId="0" fontId="13" fillId="0" borderId="38" xfId="0" applyFont="1" applyBorder="1" applyAlignment="1">
      <alignment horizontal="left" vertical="center" wrapText="1"/>
    </xf>
    <xf numFmtId="0" fontId="13" fillId="0" borderId="85" xfId="0" applyFont="1" applyBorder="1" applyAlignment="1">
      <alignment horizontal="left" vertical="center"/>
    </xf>
    <xf numFmtId="0" fontId="4" fillId="0" borderId="86" xfId="0" applyFont="1" applyBorder="1" applyAlignment="1">
      <alignment/>
    </xf>
    <xf numFmtId="0" fontId="4" fillId="0" borderId="87" xfId="0" applyFont="1" applyBorder="1" applyAlignment="1">
      <alignment/>
    </xf>
    <xf numFmtId="0" fontId="4" fillId="0" borderId="44" xfId="0" applyFont="1" applyBorder="1" applyAlignment="1">
      <alignment/>
    </xf>
    <xf numFmtId="0" fontId="16" fillId="0" borderId="88" xfId="0" applyFont="1" applyBorder="1" applyAlignment="1">
      <alignment horizontal="center" vertical="center"/>
    </xf>
    <xf numFmtId="0" fontId="16" fillId="0" borderId="89" xfId="0" applyFont="1" applyBorder="1" applyAlignment="1">
      <alignment horizontal="center" vertical="center"/>
    </xf>
    <xf numFmtId="0" fontId="16" fillId="0" borderId="90" xfId="0" applyFont="1" applyBorder="1" applyAlignment="1">
      <alignment horizontal="center" vertical="center"/>
    </xf>
    <xf numFmtId="0" fontId="5" fillId="0" borderId="91" xfId="0" applyFont="1" applyBorder="1" applyAlignment="1">
      <alignment horizontal="center" vertical="top" wrapText="1"/>
    </xf>
    <xf numFmtId="0" fontId="5" fillId="0" borderId="89" xfId="0" applyFont="1" applyBorder="1" applyAlignment="1">
      <alignment horizontal="center" vertical="top" wrapText="1"/>
    </xf>
    <xf numFmtId="0" fontId="5" fillId="0" borderId="92" xfId="0" applyFont="1" applyBorder="1" applyAlignment="1">
      <alignment horizontal="center" vertical="top" wrapText="1"/>
    </xf>
    <xf numFmtId="0" fontId="5" fillId="0" borderId="90" xfId="0" applyFont="1" applyBorder="1" applyAlignment="1">
      <alignment horizontal="center" vertical="top" wrapText="1"/>
    </xf>
    <xf numFmtId="0" fontId="5" fillId="0" borderId="93" xfId="0" applyFont="1" applyBorder="1" applyAlignment="1">
      <alignment horizontal="justify" vertical="top" wrapText="1"/>
    </xf>
    <xf numFmtId="0" fontId="5" fillId="0" borderId="42" xfId="0" applyFont="1" applyBorder="1" applyAlignment="1">
      <alignment horizontal="justify" vertical="top" wrapText="1"/>
    </xf>
    <xf numFmtId="0" fontId="5" fillId="0" borderId="36" xfId="0" applyFont="1" applyBorder="1" applyAlignment="1">
      <alignment horizontal="left" wrapText="1"/>
    </xf>
    <xf numFmtId="0" fontId="5" fillId="0" borderId="38" xfId="0" applyFont="1" applyBorder="1" applyAlignment="1">
      <alignment horizontal="left" wrapText="1"/>
    </xf>
    <xf numFmtId="0" fontId="5" fillId="0" borderId="88"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H56"/>
  <sheetViews>
    <sheetView tabSelected="1" zoomScale="75" zoomScaleNormal="75" zoomScalePageLayoutView="0" workbookViewId="0" topLeftCell="A1">
      <selection activeCell="H8" sqref="H8"/>
    </sheetView>
  </sheetViews>
  <sheetFormatPr defaultColWidth="9.00390625" defaultRowHeight="13.5"/>
  <cols>
    <col min="1" max="1" width="11.875" style="0" customWidth="1"/>
    <col min="2" max="2" width="7.875" style="0" customWidth="1"/>
    <col min="3" max="3" width="13.125" style="0" customWidth="1"/>
    <col min="4" max="4" width="12.625" style="0" customWidth="1"/>
    <col min="6" max="6" width="7.75390625" style="0" customWidth="1"/>
    <col min="7" max="7" width="12.375" style="0" customWidth="1"/>
    <col min="8" max="8" width="10.625" style="0" customWidth="1"/>
  </cols>
  <sheetData>
    <row r="11" spans="1:8" ht="24">
      <c r="A11" s="125" t="s">
        <v>56</v>
      </c>
      <c r="B11" s="125"/>
      <c r="C11" s="125"/>
      <c r="D11" s="125"/>
      <c r="E11" s="125"/>
      <c r="F11" s="125"/>
      <c r="G11" s="125"/>
      <c r="H11" s="125"/>
    </row>
    <row r="12" spans="1:8" ht="21" customHeight="1">
      <c r="A12" s="126" t="s">
        <v>57</v>
      </c>
      <c r="B12" s="126"/>
      <c r="C12" s="126"/>
      <c r="D12" s="126"/>
      <c r="E12" s="126"/>
      <c r="F12" s="126"/>
      <c r="G12" s="126"/>
      <c r="H12" s="126"/>
    </row>
    <row r="13" spans="2:8" ht="12.75" customHeight="1">
      <c r="B13" s="20"/>
      <c r="C13" s="20"/>
      <c r="D13" s="21"/>
      <c r="E13" s="22"/>
      <c r="F13" s="22"/>
      <c r="G13" s="22"/>
      <c r="H13" s="22"/>
    </row>
    <row r="46" spans="1:8" s="26" customFormat="1" ht="25.5" customHeight="1">
      <c r="A46" s="27" t="s">
        <v>4</v>
      </c>
      <c r="B46" s="127"/>
      <c r="C46" s="127"/>
      <c r="D46" s="127"/>
      <c r="E46" s="127"/>
      <c r="F46" s="127"/>
      <c r="G46" s="127"/>
      <c r="H46" s="127"/>
    </row>
    <row r="47" spans="1:8" s="26" customFormat="1" ht="40.5" customHeight="1">
      <c r="A47" s="27" t="s">
        <v>44</v>
      </c>
      <c r="B47" s="28" t="s">
        <v>45</v>
      </c>
      <c r="C47" s="127"/>
      <c r="D47" s="127"/>
      <c r="E47" s="127"/>
      <c r="F47" s="28" t="s">
        <v>46</v>
      </c>
      <c r="G47" s="127"/>
      <c r="H47" s="127"/>
    </row>
    <row r="56" spans="3:7" ht="13.5" customHeight="1">
      <c r="C56" s="23"/>
      <c r="D56" s="24"/>
      <c r="E56" s="24"/>
      <c r="F56" s="24"/>
      <c r="G56" s="24"/>
    </row>
  </sheetData>
  <sheetProtection password="CC3E" sheet="1" objects="1" scenarios="1"/>
  <mergeCells count="5">
    <mergeCell ref="A11:H11"/>
    <mergeCell ref="A12:H12"/>
    <mergeCell ref="B46:H46"/>
    <mergeCell ref="C47:E47"/>
    <mergeCell ref="G47:H47"/>
  </mergeCells>
  <printOptions/>
  <pageMargins left="0.7874015748031497" right="0.7874015748031497" top="0.984251968503937" bottom="0.984251968503937"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U69"/>
  <sheetViews>
    <sheetView zoomScale="75" zoomScaleNormal="75" zoomScalePageLayoutView="0" workbookViewId="0" topLeftCell="A1">
      <selection activeCell="BA53" sqref="BA53"/>
    </sheetView>
  </sheetViews>
  <sheetFormatPr defaultColWidth="9.00390625" defaultRowHeight="13.5"/>
  <cols>
    <col min="1" max="1" width="9.875" style="7" customWidth="1"/>
    <col min="2" max="2" width="3.125" style="7" customWidth="1"/>
    <col min="3" max="14" width="2.50390625" style="7" customWidth="1"/>
    <col min="15" max="15" width="3.375" style="7" customWidth="1"/>
    <col min="16" max="19" width="2.50390625" style="7" customWidth="1"/>
    <col min="20" max="20" width="1.875" style="7" customWidth="1"/>
    <col min="21" max="25" width="2.50390625" style="7" customWidth="1"/>
    <col min="26" max="28" width="2.625" style="7" customWidth="1"/>
    <col min="29" max="29" width="3.00390625" style="7" customWidth="1"/>
    <col min="30" max="30" width="2.50390625" style="7" customWidth="1"/>
    <col min="31" max="31" width="3.375" style="7" customWidth="1"/>
    <col min="32" max="33" width="2.625" style="7" customWidth="1"/>
    <col min="34" max="35" width="5.625" style="7" hidden="1" customWidth="1"/>
    <col min="36" max="36" width="5.625" style="112" hidden="1" customWidth="1"/>
    <col min="37" max="43" width="5.625" style="7" hidden="1" customWidth="1"/>
    <col min="44" max="44" width="5.625" style="112" hidden="1" customWidth="1"/>
    <col min="45" max="49" width="5.625" style="7" hidden="1" customWidth="1"/>
    <col min="50" max="65" width="5.625" style="7" customWidth="1"/>
    <col min="66" max="16384" width="9.00390625" style="7" customWidth="1"/>
  </cols>
  <sheetData>
    <row r="1" spans="1:44" s="19" customFormat="1" ht="17.25" customHeight="1">
      <c r="A1" s="10" t="s">
        <v>58</v>
      </c>
      <c r="AJ1" s="120"/>
      <c r="AR1" s="120"/>
    </row>
    <row r="2" spans="1:30" ht="1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2"/>
    </row>
    <row r="3" spans="1:33" s="8" customFormat="1" ht="18" customHeight="1">
      <c r="A3" s="5" t="s">
        <v>4</v>
      </c>
      <c r="B3" s="195">
        <f>IF('表紙'!$B$46="","",'表紙'!$B$46)</f>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7"/>
    </row>
    <row r="4" spans="1:44" s="8" customFormat="1" ht="34.5" customHeight="1">
      <c r="A4" s="5" t="s">
        <v>5</v>
      </c>
      <c r="B4" s="207"/>
      <c r="C4" s="208"/>
      <c r="D4" s="209"/>
      <c r="E4" s="175" t="s">
        <v>6</v>
      </c>
      <c r="F4" s="201"/>
      <c r="G4" s="201"/>
      <c r="H4" s="202"/>
      <c r="I4" s="203" t="s">
        <v>145</v>
      </c>
      <c r="J4" s="204"/>
      <c r="K4" s="204"/>
      <c r="L4" s="204"/>
      <c r="M4" s="205"/>
      <c r="N4" s="175" t="s">
        <v>34</v>
      </c>
      <c r="O4" s="201"/>
      <c r="P4" s="202"/>
      <c r="Q4" s="198"/>
      <c r="R4" s="199"/>
      <c r="S4" s="199"/>
      <c r="T4" s="199"/>
      <c r="U4" s="199"/>
      <c r="V4" s="199"/>
      <c r="W4" s="199"/>
      <c r="X4" s="199"/>
      <c r="Y4" s="199"/>
      <c r="Z4" s="199"/>
      <c r="AA4" s="199"/>
      <c r="AB4" s="199"/>
      <c r="AC4" s="199"/>
      <c r="AD4" s="199"/>
      <c r="AE4" s="199"/>
      <c r="AF4" s="199"/>
      <c r="AG4" s="200"/>
      <c r="AI4" s="121"/>
      <c r="AJ4" s="122"/>
      <c r="AQ4" s="121"/>
      <c r="AR4" s="122"/>
    </row>
    <row r="5" ht="15" customHeight="1"/>
    <row r="6" spans="1:33" s="123" customFormat="1" ht="14.25" customHeight="1">
      <c r="A6" s="206" t="s">
        <v>160</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row>
    <row r="7" spans="1:33" s="123" customFormat="1" ht="14.25" customHeight="1">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row>
    <row r="8" spans="1:33" ht="9"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row>
    <row r="9" spans="1:33" ht="13.5">
      <c r="A9" s="2" t="s">
        <v>159</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row>
    <row r="10" spans="1:44" s="2" customFormat="1" ht="13.5" customHeight="1">
      <c r="A10" s="2" t="s">
        <v>162</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J10" s="113"/>
      <c r="AR10" s="113"/>
    </row>
    <row r="11" spans="1:44" s="2" customFormat="1" ht="13.5" customHeight="1">
      <c r="A11" s="2" t="s">
        <v>163</v>
      </c>
      <c r="B11" s="3"/>
      <c r="C11" s="3"/>
      <c r="D11" s="3"/>
      <c r="AJ11" s="113"/>
      <c r="AR11" s="113"/>
    </row>
    <row r="12" spans="2:44" s="2" customFormat="1" ht="13.5" customHeight="1">
      <c r="B12" s="3"/>
      <c r="C12" s="3"/>
      <c r="D12" s="3"/>
      <c r="AJ12" s="113"/>
      <c r="AR12" s="113"/>
    </row>
    <row r="13" spans="1:47" s="2" customFormat="1" ht="13.5">
      <c r="A13" s="2" t="s">
        <v>0</v>
      </c>
      <c r="AI13" s="128" t="s">
        <v>116</v>
      </c>
      <c r="AJ13" s="128"/>
      <c r="AK13" s="128"/>
      <c r="AL13" s="128"/>
      <c r="AM13" s="128"/>
      <c r="AN13" s="128"/>
      <c r="AO13" s="128"/>
      <c r="AQ13" s="128" t="s">
        <v>125</v>
      </c>
      <c r="AR13" s="128"/>
      <c r="AS13" s="128"/>
      <c r="AT13" s="128"/>
      <c r="AU13" s="128"/>
    </row>
    <row r="14" spans="1:47" s="9" customFormat="1" ht="15.75" customHeight="1">
      <c r="A14" s="193" t="s">
        <v>1</v>
      </c>
      <c r="B14" s="191" t="s">
        <v>146</v>
      </c>
      <c r="C14" s="191"/>
      <c r="D14" s="191"/>
      <c r="E14" s="191"/>
      <c r="F14" s="191"/>
      <c r="G14" s="191"/>
      <c r="H14" s="191"/>
      <c r="I14" s="191"/>
      <c r="J14" s="191"/>
      <c r="K14" s="191"/>
      <c r="L14" s="191"/>
      <c r="M14" s="191"/>
      <c r="N14" s="191"/>
      <c r="O14" s="191"/>
      <c r="P14" s="191"/>
      <c r="Q14" s="191"/>
      <c r="R14" s="191"/>
      <c r="S14" s="191"/>
      <c r="T14" s="190" t="s">
        <v>9</v>
      </c>
      <c r="U14" s="191"/>
      <c r="V14" s="191"/>
      <c r="W14" s="191"/>
      <c r="X14" s="191"/>
      <c r="Y14" s="191"/>
      <c r="Z14" s="191"/>
      <c r="AA14" s="191"/>
      <c r="AB14" s="191"/>
      <c r="AC14" s="191"/>
      <c r="AD14" s="191"/>
      <c r="AE14" s="191"/>
      <c r="AF14" s="191"/>
      <c r="AG14" s="191"/>
      <c r="AI14" s="128" t="s">
        <v>117</v>
      </c>
      <c r="AJ14" s="128"/>
      <c r="AK14" s="128"/>
      <c r="AL14" s="128" t="s">
        <v>118</v>
      </c>
      <c r="AM14" s="128"/>
      <c r="AQ14" s="128" t="s">
        <v>117</v>
      </c>
      <c r="AR14" s="128"/>
      <c r="AS14" s="128"/>
      <c r="AT14" s="128" t="s">
        <v>118</v>
      </c>
      <c r="AU14" s="128"/>
    </row>
    <row r="15" spans="1:47" s="9" customFormat="1" ht="15.75" customHeight="1">
      <c r="A15" s="194"/>
      <c r="B15" s="186" t="s">
        <v>147</v>
      </c>
      <c r="C15" s="186"/>
      <c r="D15" s="186"/>
      <c r="E15" s="186"/>
      <c r="F15" s="186" t="s">
        <v>148</v>
      </c>
      <c r="G15" s="186"/>
      <c r="H15" s="186"/>
      <c r="I15" s="186"/>
      <c r="J15" s="186"/>
      <c r="K15" s="187"/>
      <c r="L15" s="192" t="s">
        <v>10</v>
      </c>
      <c r="M15" s="186"/>
      <c r="N15" s="186"/>
      <c r="O15" s="186" t="s">
        <v>132</v>
      </c>
      <c r="P15" s="186"/>
      <c r="Q15" s="186"/>
      <c r="R15" s="186" t="s">
        <v>149</v>
      </c>
      <c r="S15" s="186"/>
      <c r="T15" s="188" t="s">
        <v>36</v>
      </c>
      <c r="U15" s="186"/>
      <c r="V15" s="186"/>
      <c r="W15" s="186"/>
      <c r="X15" s="186"/>
      <c r="Y15" s="189"/>
      <c r="Z15" s="188" t="s">
        <v>11</v>
      </c>
      <c r="AA15" s="186"/>
      <c r="AB15" s="186"/>
      <c r="AC15" s="186" t="s">
        <v>12</v>
      </c>
      <c r="AD15" s="186"/>
      <c r="AE15" s="186"/>
      <c r="AF15" s="186" t="s">
        <v>149</v>
      </c>
      <c r="AG15" s="186"/>
      <c r="AI15" s="129" t="s">
        <v>119</v>
      </c>
      <c r="AJ15" s="129" t="s">
        <v>120</v>
      </c>
      <c r="AK15" s="129" t="s">
        <v>121</v>
      </c>
      <c r="AL15" s="130" t="s">
        <v>158</v>
      </c>
      <c r="AM15" s="129" t="s">
        <v>126</v>
      </c>
      <c r="AQ15" s="129" t="s">
        <v>119</v>
      </c>
      <c r="AR15" s="129" t="s">
        <v>120</v>
      </c>
      <c r="AS15" s="129" t="s">
        <v>121</v>
      </c>
      <c r="AT15" s="130" t="s">
        <v>158</v>
      </c>
      <c r="AU15" s="129" t="s">
        <v>126</v>
      </c>
    </row>
    <row r="16" spans="1:47" s="9" customFormat="1" ht="15.75" customHeight="1">
      <c r="A16" s="194"/>
      <c r="B16" s="186"/>
      <c r="C16" s="186"/>
      <c r="D16" s="186"/>
      <c r="E16" s="186"/>
      <c r="F16" s="186"/>
      <c r="G16" s="186"/>
      <c r="H16" s="186"/>
      <c r="I16" s="186"/>
      <c r="J16" s="186"/>
      <c r="K16" s="187"/>
      <c r="L16" s="192"/>
      <c r="M16" s="186"/>
      <c r="N16" s="186"/>
      <c r="O16" s="186"/>
      <c r="P16" s="186"/>
      <c r="Q16" s="186"/>
      <c r="R16" s="186"/>
      <c r="S16" s="186"/>
      <c r="T16" s="188"/>
      <c r="U16" s="186"/>
      <c r="V16" s="186"/>
      <c r="W16" s="186"/>
      <c r="X16" s="186"/>
      <c r="Y16" s="189"/>
      <c r="Z16" s="188"/>
      <c r="AA16" s="186"/>
      <c r="AB16" s="186"/>
      <c r="AC16" s="186"/>
      <c r="AD16" s="186"/>
      <c r="AE16" s="186"/>
      <c r="AF16" s="186"/>
      <c r="AG16" s="186"/>
      <c r="AI16" s="129"/>
      <c r="AJ16" s="129"/>
      <c r="AK16" s="129"/>
      <c r="AL16" s="130"/>
      <c r="AM16" s="129"/>
      <c r="AQ16" s="129"/>
      <c r="AR16" s="129"/>
      <c r="AS16" s="129"/>
      <c r="AT16" s="130"/>
      <c r="AU16" s="129"/>
    </row>
    <row r="17" spans="1:47" s="9" customFormat="1" ht="15.75" customHeight="1">
      <c r="A17" s="194"/>
      <c r="B17" s="186"/>
      <c r="C17" s="186"/>
      <c r="D17" s="186"/>
      <c r="E17" s="186"/>
      <c r="F17" s="186"/>
      <c r="G17" s="186"/>
      <c r="H17" s="186"/>
      <c r="I17" s="186"/>
      <c r="J17" s="186"/>
      <c r="K17" s="187"/>
      <c r="L17" s="192"/>
      <c r="M17" s="186"/>
      <c r="N17" s="186"/>
      <c r="O17" s="186"/>
      <c r="P17" s="186"/>
      <c r="Q17" s="186"/>
      <c r="R17" s="186"/>
      <c r="S17" s="186"/>
      <c r="T17" s="188"/>
      <c r="U17" s="186"/>
      <c r="V17" s="186"/>
      <c r="W17" s="186"/>
      <c r="X17" s="186"/>
      <c r="Y17" s="189"/>
      <c r="Z17" s="188"/>
      <c r="AA17" s="186"/>
      <c r="AB17" s="186"/>
      <c r="AC17" s="186"/>
      <c r="AD17" s="186"/>
      <c r="AE17" s="186"/>
      <c r="AF17" s="186"/>
      <c r="AG17" s="186"/>
      <c r="AI17" s="129"/>
      <c r="AJ17" s="129"/>
      <c r="AK17" s="129"/>
      <c r="AL17" s="130"/>
      <c r="AM17" s="129"/>
      <c r="AQ17" s="129"/>
      <c r="AR17" s="129"/>
      <c r="AS17" s="129"/>
      <c r="AT17" s="130"/>
      <c r="AU17" s="129"/>
    </row>
    <row r="18" spans="1:47" s="14" customFormat="1" ht="15" customHeight="1">
      <c r="A18" s="168"/>
      <c r="B18" s="169"/>
      <c r="C18" s="169"/>
      <c r="D18" s="169"/>
      <c r="E18" s="169"/>
      <c r="F18" s="137"/>
      <c r="G18" s="137"/>
      <c r="H18" s="137"/>
      <c r="I18" s="137"/>
      <c r="J18" s="137"/>
      <c r="K18" s="161"/>
      <c r="L18" s="139">
        <f>IF(ISERROR(AK18),"その他",AK18)</f>
      </c>
      <c r="M18" s="140"/>
      <c r="N18" s="140"/>
      <c r="O18" s="141"/>
      <c r="P18" s="142"/>
      <c r="Q18" s="143"/>
      <c r="R18" s="155">
        <f>IF(L18="","",IF(ISERROR(VLOOKUP(AM18&amp;L18,'データ_8-2均質単板'!$A$2:$D$15,4,FALSE)),ABS("1"),VLOOKUP(AM18&amp;L18,'データ_8-2均質単板'!$A$2:$D$15,4,FALSE)))</f>
      </c>
      <c r="S18" s="156"/>
      <c r="T18" s="136"/>
      <c r="U18" s="137"/>
      <c r="V18" s="137"/>
      <c r="W18" s="137"/>
      <c r="X18" s="137"/>
      <c r="Y18" s="138"/>
      <c r="Z18" s="139">
        <f>IF(ISERROR(AS18),"その他",AS18)</f>
      </c>
      <c r="AA18" s="140"/>
      <c r="AB18" s="140"/>
      <c r="AC18" s="141"/>
      <c r="AD18" s="142"/>
      <c r="AE18" s="143"/>
      <c r="AF18" s="155">
        <f>IF(Z18="","",IF(ISERROR(VLOOKUP(AU18&amp;Z18,'データ_8-2均質単板'!$A$2:$D$15,4,FALSE)),ABS("1"),VLOOKUP(AU18&amp;Z18,'データ_8-2均質単板'!$A$2:$D$15,4,FALSE)))</f>
      </c>
      <c r="AG18" s="156"/>
      <c r="AI18" s="14">
        <f>LEFT(F18,1)</f>
      </c>
      <c r="AJ18" s="14">
        <f>IF(AI18="","",ABS(AI18))</f>
      </c>
      <c r="AK18" s="14">
        <f>IF(AJ18="","",MAX(AJ18:AJ20))</f>
      </c>
      <c r="AL18" s="114">
        <f>FLOOR(O18,10)</f>
        <v>0</v>
      </c>
      <c r="AM18" s="114" t="e">
        <f>IF(ISERROR(AL18),"その他の床構造",VLOOKUP(AL18,$AN$18:$AO$44,2,FALSE))</f>
        <v>#N/A</v>
      </c>
      <c r="AN18" s="115">
        <v>350</v>
      </c>
      <c r="AO18" s="115">
        <v>230</v>
      </c>
      <c r="AQ18" s="14">
        <f>LEFT(T18,1)</f>
      </c>
      <c r="AR18" s="14">
        <f>IF(AQ18="","",ABS(AQ18))</f>
      </c>
      <c r="AS18" s="14">
        <f>IF(AR18="","",MAX(AR18:AR20))</f>
      </c>
      <c r="AT18" s="114">
        <f>FLOOR(AC18,10)</f>
        <v>0</v>
      </c>
      <c r="AU18" s="114" t="e">
        <f>IF(ISERROR(AT18),"その他の床構造",VLOOKUP(AT18,$AN$18:$AO$44,2,FALSE))</f>
        <v>#N/A</v>
      </c>
    </row>
    <row r="19" spans="1:44" s="14" customFormat="1" ht="15" customHeight="1">
      <c r="A19" s="168"/>
      <c r="B19" s="162"/>
      <c r="C19" s="162"/>
      <c r="D19" s="162"/>
      <c r="E19" s="162"/>
      <c r="F19" s="151"/>
      <c r="G19" s="151"/>
      <c r="H19" s="151"/>
      <c r="I19" s="151"/>
      <c r="J19" s="151"/>
      <c r="K19" s="152"/>
      <c r="L19" s="139"/>
      <c r="M19" s="140"/>
      <c r="N19" s="140"/>
      <c r="O19" s="144"/>
      <c r="P19" s="145"/>
      <c r="Q19" s="146"/>
      <c r="R19" s="157"/>
      <c r="S19" s="158"/>
      <c r="T19" s="150"/>
      <c r="U19" s="151"/>
      <c r="V19" s="151"/>
      <c r="W19" s="151"/>
      <c r="X19" s="151"/>
      <c r="Y19" s="152"/>
      <c r="Z19" s="139"/>
      <c r="AA19" s="140"/>
      <c r="AB19" s="140"/>
      <c r="AC19" s="144"/>
      <c r="AD19" s="145"/>
      <c r="AE19" s="146"/>
      <c r="AF19" s="157"/>
      <c r="AG19" s="158"/>
      <c r="AI19" s="14">
        <f>LEFT(F19,1)</f>
      </c>
      <c r="AJ19" s="14">
        <f>IF(AI19="","",ABS(AI19))</f>
      </c>
      <c r="AN19" s="115">
        <v>340</v>
      </c>
      <c r="AO19" s="115">
        <v>230</v>
      </c>
      <c r="AQ19" s="14">
        <f aca="true" t="shared" si="0" ref="AQ19:AQ50">LEFT(T19,1)</f>
      </c>
      <c r="AR19" s="14">
        <f>IF(AQ19="","",ABS(AQ19))</f>
      </c>
    </row>
    <row r="20" spans="1:44" s="14" customFormat="1" ht="15" customHeight="1">
      <c r="A20" s="168"/>
      <c r="B20" s="163"/>
      <c r="C20" s="163"/>
      <c r="D20" s="163"/>
      <c r="E20" s="163"/>
      <c r="F20" s="164"/>
      <c r="G20" s="164"/>
      <c r="H20" s="164"/>
      <c r="I20" s="164"/>
      <c r="J20" s="164"/>
      <c r="K20" s="165"/>
      <c r="L20" s="139"/>
      <c r="M20" s="140"/>
      <c r="N20" s="140"/>
      <c r="O20" s="147"/>
      <c r="P20" s="148"/>
      <c r="Q20" s="149"/>
      <c r="R20" s="159"/>
      <c r="S20" s="160"/>
      <c r="T20" s="166"/>
      <c r="U20" s="164"/>
      <c r="V20" s="164"/>
      <c r="W20" s="164"/>
      <c r="X20" s="164"/>
      <c r="Y20" s="167"/>
      <c r="Z20" s="139"/>
      <c r="AA20" s="140"/>
      <c r="AB20" s="140"/>
      <c r="AC20" s="147"/>
      <c r="AD20" s="148"/>
      <c r="AE20" s="149"/>
      <c r="AF20" s="159"/>
      <c r="AG20" s="160"/>
      <c r="AI20" s="14">
        <f>LEFT(F20,1)</f>
      </c>
      <c r="AJ20" s="14">
        <f>IF(AI20="","",ABS(AI20))</f>
      </c>
      <c r="AN20" s="115">
        <v>330</v>
      </c>
      <c r="AO20" s="115">
        <v>230</v>
      </c>
      <c r="AQ20" s="14">
        <f t="shared" si="0"/>
      </c>
      <c r="AR20" s="14">
        <f>IF(AQ20="","",ABS(AQ20))</f>
      </c>
    </row>
    <row r="21" spans="1:47" s="14" customFormat="1" ht="15" customHeight="1">
      <c r="A21" s="168"/>
      <c r="B21" s="169"/>
      <c r="C21" s="169"/>
      <c r="D21" s="169"/>
      <c r="E21" s="169"/>
      <c r="F21" s="137"/>
      <c r="G21" s="137"/>
      <c r="H21" s="137"/>
      <c r="I21" s="137"/>
      <c r="J21" s="137"/>
      <c r="K21" s="161"/>
      <c r="L21" s="139">
        <f>IF(ISERROR(AK21),"その他",AK21)</f>
      </c>
      <c r="M21" s="140"/>
      <c r="N21" s="140"/>
      <c r="O21" s="141"/>
      <c r="P21" s="142"/>
      <c r="Q21" s="143"/>
      <c r="R21" s="155">
        <f>IF(L21="","",IF(ISERROR(VLOOKUP(AM21&amp;L21,'データ_8-2均質単板'!$A$2:$D$15,4,FALSE)),ABS("1"),VLOOKUP(AM21&amp;L21,'データ_8-2均質単板'!$A$2:$D$15,4,FALSE)))</f>
      </c>
      <c r="S21" s="156"/>
      <c r="T21" s="136"/>
      <c r="U21" s="137"/>
      <c r="V21" s="137"/>
      <c r="W21" s="137"/>
      <c r="X21" s="137"/>
      <c r="Y21" s="138"/>
      <c r="Z21" s="139">
        <f>IF(ISERROR(AS21),"その他",AS21)</f>
      </c>
      <c r="AA21" s="140"/>
      <c r="AB21" s="140"/>
      <c r="AC21" s="141"/>
      <c r="AD21" s="142"/>
      <c r="AE21" s="143"/>
      <c r="AF21" s="155">
        <f>IF(Z21="","",IF(ISERROR(VLOOKUP(AU21&amp;Z21,'データ_8-2均質単板'!$A$2:$D$15,4,FALSE)),ABS("1"),VLOOKUP(AU21&amp;Z21,'データ_8-2均質単板'!$A$2:$D$15,4,FALSE)))</f>
      </c>
      <c r="AG21" s="156"/>
      <c r="AI21" s="14">
        <f aca="true" t="shared" si="1" ref="AI21:AI50">LEFT(F21,1)</f>
      </c>
      <c r="AJ21" s="14">
        <f aca="true" t="shared" si="2" ref="AJ21:AJ50">IF(AI21="","",ABS(AI21))</f>
      </c>
      <c r="AK21" s="14">
        <f>IF(AJ21="","",MAX(AJ21:AJ23))</f>
      </c>
      <c r="AL21" s="114">
        <f>FLOOR(O21,10)</f>
        <v>0</v>
      </c>
      <c r="AM21" s="114" t="e">
        <f>IF(ISERROR(AL21),"その他の床構造",VLOOKUP(AL21,$AN$18:$AO$44,2,FALSE))</f>
        <v>#N/A</v>
      </c>
      <c r="AN21" s="115">
        <v>320</v>
      </c>
      <c r="AO21" s="115">
        <v>230</v>
      </c>
      <c r="AQ21" s="14">
        <f t="shared" si="0"/>
      </c>
      <c r="AR21" s="14">
        <f aca="true" t="shared" si="3" ref="AR21:AR50">IF(AQ21="","",ABS(AQ21))</f>
      </c>
      <c r="AS21" s="14">
        <f>IF(AR21="","",MAX(AR21:AR23))</f>
      </c>
      <c r="AT21" s="114">
        <f>FLOOR(AC21,10)</f>
        <v>0</v>
      </c>
      <c r="AU21" s="114" t="e">
        <f>IF(ISERROR(AT21),"その他の床構造",VLOOKUP(AT21,$AN$18:$AO$44,2,FALSE))</f>
        <v>#N/A</v>
      </c>
    </row>
    <row r="22" spans="1:44" s="14" customFormat="1" ht="15" customHeight="1">
      <c r="A22" s="168"/>
      <c r="B22" s="162"/>
      <c r="C22" s="162"/>
      <c r="D22" s="162"/>
      <c r="E22" s="162"/>
      <c r="F22" s="151"/>
      <c r="G22" s="151"/>
      <c r="H22" s="151"/>
      <c r="I22" s="151"/>
      <c r="J22" s="151"/>
      <c r="K22" s="152"/>
      <c r="L22" s="139"/>
      <c r="M22" s="140"/>
      <c r="N22" s="140"/>
      <c r="O22" s="144"/>
      <c r="P22" s="145"/>
      <c r="Q22" s="146"/>
      <c r="R22" s="157"/>
      <c r="S22" s="158"/>
      <c r="T22" s="150"/>
      <c r="U22" s="151"/>
      <c r="V22" s="151"/>
      <c r="W22" s="151"/>
      <c r="X22" s="151"/>
      <c r="Y22" s="152"/>
      <c r="Z22" s="139"/>
      <c r="AA22" s="140"/>
      <c r="AB22" s="140"/>
      <c r="AC22" s="144"/>
      <c r="AD22" s="145"/>
      <c r="AE22" s="146"/>
      <c r="AF22" s="157"/>
      <c r="AG22" s="158"/>
      <c r="AI22" s="14">
        <f t="shared" si="1"/>
      </c>
      <c r="AJ22" s="14">
        <f t="shared" si="2"/>
      </c>
      <c r="AN22" s="115">
        <v>310</v>
      </c>
      <c r="AO22" s="115">
        <v>230</v>
      </c>
      <c r="AQ22" s="14">
        <f t="shared" si="0"/>
      </c>
      <c r="AR22" s="14">
        <f t="shared" si="3"/>
      </c>
    </row>
    <row r="23" spans="1:44" s="14" customFormat="1" ht="15" customHeight="1">
      <c r="A23" s="168"/>
      <c r="B23" s="163"/>
      <c r="C23" s="163"/>
      <c r="D23" s="163"/>
      <c r="E23" s="163"/>
      <c r="F23" s="164"/>
      <c r="G23" s="164"/>
      <c r="H23" s="164"/>
      <c r="I23" s="164"/>
      <c r="J23" s="164"/>
      <c r="K23" s="165"/>
      <c r="L23" s="139"/>
      <c r="M23" s="140"/>
      <c r="N23" s="140"/>
      <c r="O23" s="147"/>
      <c r="P23" s="148"/>
      <c r="Q23" s="149"/>
      <c r="R23" s="159"/>
      <c r="S23" s="160"/>
      <c r="T23" s="166"/>
      <c r="U23" s="164"/>
      <c r="V23" s="164"/>
      <c r="W23" s="164"/>
      <c r="X23" s="164"/>
      <c r="Y23" s="167"/>
      <c r="Z23" s="139"/>
      <c r="AA23" s="140"/>
      <c r="AB23" s="140"/>
      <c r="AC23" s="147"/>
      <c r="AD23" s="148"/>
      <c r="AE23" s="149"/>
      <c r="AF23" s="159"/>
      <c r="AG23" s="160"/>
      <c r="AI23" s="14">
        <f t="shared" si="1"/>
      </c>
      <c r="AJ23" s="14">
        <f>IF(AI23="","",ABS(AI23))</f>
      </c>
      <c r="AN23" s="115">
        <v>300</v>
      </c>
      <c r="AO23" s="115">
        <v>230</v>
      </c>
      <c r="AQ23" s="14">
        <f>LEFT(T23,1)</f>
      </c>
      <c r="AR23" s="14">
        <f>IF(AQ23="","",ABS(AQ23))</f>
      </c>
    </row>
    <row r="24" spans="1:47" s="14" customFormat="1" ht="15" customHeight="1">
      <c r="A24" s="168"/>
      <c r="B24" s="169"/>
      <c r="C24" s="169"/>
      <c r="D24" s="169"/>
      <c r="E24" s="169"/>
      <c r="F24" s="137"/>
      <c r="G24" s="137"/>
      <c r="H24" s="137"/>
      <c r="I24" s="137"/>
      <c r="J24" s="137"/>
      <c r="K24" s="161"/>
      <c r="L24" s="139">
        <f>IF(ISERROR(AK24),"その他",AK24)</f>
      </c>
      <c r="M24" s="140"/>
      <c r="N24" s="140"/>
      <c r="O24" s="141"/>
      <c r="P24" s="142"/>
      <c r="Q24" s="143"/>
      <c r="R24" s="155">
        <f>IF(L24="","",IF(ISERROR(VLOOKUP(AM24&amp;L24,'データ_8-2均質単板'!$A$2:$D$15,4,FALSE)),ABS("1"),VLOOKUP(AM24&amp;L24,'データ_8-2均質単板'!$A$2:$D$15,4,FALSE)))</f>
      </c>
      <c r="S24" s="156"/>
      <c r="T24" s="136"/>
      <c r="U24" s="137"/>
      <c r="V24" s="137"/>
      <c r="W24" s="137"/>
      <c r="X24" s="137"/>
      <c r="Y24" s="138"/>
      <c r="Z24" s="139">
        <f>IF(ISERROR(AS24),"その他",AS24)</f>
      </c>
      <c r="AA24" s="140"/>
      <c r="AB24" s="140"/>
      <c r="AC24" s="141"/>
      <c r="AD24" s="142"/>
      <c r="AE24" s="143"/>
      <c r="AF24" s="155">
        <f>IF(Z24="","",IF(ISERROR(VLOOKUP(AU24&amp;Z24,'データ_8-2均質単板'!$A$2:$D$15,4,FALSE)),ABS("1"),VLOOKUP(AU24&amp;Z24,'データ_8-2均質単板'!$A$2:$D$15,4,FALSE)))</f>
      </c>
      <c r="AG24" s="156"/>
      <c r="AI24" s="14">
        <f>LEFT(F24,1)</f>
      </c>
      <c r="AJ24" s="14">
        <f t="shared" si="2"/>
      </c>
      <c r="AK24" s="14">
        <f>IF(AJ24="","",MAX(AJ24:AJ26))</f>
      </c>
      <c r="AL24" s="114">
        <f>FLOOR(O24,10)</f>
        <v>0</v>
      </c>
      <c r="AM24" s="114" t="e">
        <f>IF(ISERROR(AL24),"その他の床構造",VLOOKUP(AL24,$AN$18:$AO$44,2,FALSE))</f>
        <v>#N/A</v>
      </c>
      <c r="AN24" s="115">
        <v>290</v>
      </c>
      <c r="AO24" s="115">
        <v>230</v>
      </c>
      <c r="AQ24" s="14">
        <f t="shared" si="0"/>
      </c>
      <c r="AR24" s="14">
        <f t="shared" si="3"/>
      </c>
      <c r="AS24" s="14">
        <f>IF(AR24="","",MAX(AR24:AR26))</f>
      </c>
      <c r="AT24" s="114">
        <f>FLOOR(AC24,10)</f>
        <v>0</v>
      </c>
      <c r="AU24" s="114" t="e">
        <f>IF(ISERROR(AT24),"その他の床構造",VLOOKUP(AT24,$AN$18:$AO$44,2,FALSE))</f>
        <v>#N/A</v>
      </c>
    </row>
    <row r="25" spans="1:44" s="14" customFormat="1" ht="15" customHeight="1">
      <c r="A25" s="168"/>
      <c r="B25" s="162"/>
      <c r="C25" s="162"/>
      <c r="D25" s="162"/>
      <c r="E25" s="162"/>
      <c r="F25" s="151"/>
      <c r="G25" s="151"/>
      <c r="H25" s="151"/>
      <c r="I25" s="151"/>
      <c r="J25" s="151"/>
      <c r="K25" s="152"/>
      <c r="L25" s="139"/>
      <c r="M25" s="140"/>
      <c r="N25" s="140"/>
      <c r="O25" s="144"/>
      <c r="P25" s="145"/>
      <c r="Q25" s="146"/>
      <c r="R25" s="157"/>
      <c r="S25" s="158"/>
      <c r="T25" s="150"/>
      <c r="U25" s="151"/>
      <c r="V25" s="151"/>
      <c r="W25" s="151"/>
      <c r="X25" s="151"/>
      <c r="Y25" s="152"/>
      <c r="Z25" s="139"/>
      <c r="AA25" s="140"/>
      <c r="AB25" s="140"/>
      <c r="AC25" s="144"/>
      <c r="AD25" s="145"/>
      <c r="AE25" s="146"/>
      <c r="AF25" s="157"/>
      <c r="AG25" s="158"/>
      <c r="AI25" s="14">
        <f t="shared" si="1"/>
      </c>
      <c r="AJ25" s="14">
        <f t="shared" si="2"/>
      </c>
      <c r="AN25" s="115">
        <v>280</v>
      </c>
      <c r="AO25" s="115">
        <v>230</v>
      </c>
      <c r="AQ25" s="14">
        <f t="shared" si="0"/>
      </c>
      <c r="AR25" s="14">
        <f t="shared" si="3"/>
      </c>
    </row>
    <row r="26" spans="1:44" s="14" customFormat="1" ht="15" customHeight="1">
      <c r="A26" s="168"/>
      <c r="B26" s="163"/>
      <c r="C26" s="163"/>
      <c r="D26" s="163"/>
      <c r="E26" s="163"/>
      <c r="F26" s="164"/>
      <c r="G26" s="164"/>
      <c r="H26" s="164"/>
      <c r="I26" s="164"/>
      <c r="J26" s="164"/>
      <c r="K26" s="165"/>
      <c r="L26" s="139"/>
      <c r="M26" s="140"/>
      <c r="N26" s="140"/>
      <c r="O26" s="147"/>
      <c r="P26" s="148"/>
      <c r="Q26" s="149"/>
      <c r="R26" s="159"/>
      <c r="S26" s="160"/>
      <c r="T26" s="166"/>
      <c r="U26" s="164"/>
      <c r="V26" s="164"/>
      <c r="W26" s="164"/>
      <c r="X26" s="164"/>
      <c r="Y26" s="167"/>
      <c r="Z26" s="139"/>
      <c r="AA26" s="140"/>
      <c r="AB26" s="140"/>
      <c r="AC26" s="147"/>
      <c r="AD26" s="148"/>
      <c r="AE26" s="149"/>
      <c r="AF26" s="159"/>
      <c r="AG26" s="160"/>
      <c r="AI26" s="14">
        <f t="shared" si="1"/>
      </c>
      <c r="AJ26" s="14">
        <f t="shared" si="2"/>
      </c>
      <c r="AN26" s="115">
        <v>270</v>
      </c>
      <c r="AO26" s="115">
        <v>230</v>
      </c>
      <c r="AQ26" s="14">
        <f t="shared" si="0"/>
      </c>
      <c r="AR26" s="14">
        <f t="shared" si="3"/>
      </c>
    </row>
    <row r="27" spans="1:47" s="14" customFormat="1" ht="15" customHeight="1">
      <c r="A27" s="168"/>
      <c r="B27" s="169"/>
      <c r="C27" s="169"/>
      <c r="D27" s="169"/>
      <c r="E27" s="169"/>
      <c r="F27" s="137"/>
      <c r="G27" s="137"/>
      <c r="H27" s="137"/>
      <c r="I27" s="137"/>
      <c r="J27" s="137"/>
      <c r="K27" s="161"/>
      <c r="L27" s="139">
        <f>IF(ISERROR(AK27),"その他",AK27)</f>
      </c>
      <c r="M27" s="140"/>
      <c r="N27" s="140"/>
      <c r="O27" s="141"/>
      <c r="P27" s="142"/>
      <c r="Q27" s="143"/>
      <c r="R27" s="155">
        <f>IF(L27="","",IF(ISERROR(VLOOKUP(AM27&amp;L27,'データ_8-2均質単板'!$A$2:$D$15,4,FALSE)),ABS("1"),VLOOKUP(AM27&amp;L27,'データ_8-2均質単板'!$A$2:$D$15,4,FALSE)))</f>
      </c>
      <c r="S27" s="156"/>
      <c r="T27" s="136"/>
      <c r="U27" s="137"/>
      <c r="V27" s="137"/>
      <c r="W27" s="137"/>
      <c r="X27" s="137"/>
      <c r="Y27" s="138"/>
      <c r="Z27" s="139">
        <f>IF(ISERROR(AS27),"その他",AS27)</f>
      </c>
      <c r="AA27" s="140"/>
      <c r="AB27" s="140"/>
      <c r="AC27" s="141"/>
      <c r="AD27" s="142"/>
      <c r="AE27" s="143"/>
      <c r="AF27" s="155">
        <f>IF(Z27="","",IF(ISERROR(VLOOKUP(AU27&amp;Z27,'データ_8-2均質単板'!$A$2:$D$15,4,FALSE)),ABS("1"),VLOOKUP(AU27&amp;Z27,'データ_8-2均質単板'!$A$2:$D$15,4,FALSE)))</f>
      </c>
      <c r="AG27" s="156"/>
      <c r="AI27" s="14">
        <f t="shared" si="1"/>
      </c>
      <c r="AJ27" s="14">
        <f t="shared" si="2"/>
      </c>
      <c r="AK27" s="14">
        <f>IF(AJ27="","",MAX(AJ27:AJ29))</f>
      </c>
      <c r="AL27" s="114">
        <f>FLOOR(O27,10)</f>
        <v>0</v>
      </c>
      <c r="AM27" s="114" t="e">
        <f>IF(ISERROR(AL27),"その他の床構造",VLOOKUP(AL27,$AN$18:$AO$44,2,FALSE))</f>
        <v>#N/A</v>
      </c>
      <c r="AN27" s="115">
        <v>260</v>
      </c>
      <c r="AO27" s="115">
        <v>230</v>
      </c>
      <c r="AQ27" s="14">
        <f t="shared" si="0"/>
      </c>
      <c r="AR27" s="14">
        <f t="shared" si="3"/>
      </c>
      <c r="AS27" s="14">
        <f>IF(AR27="","",MAX(AR27:AR29))</f>
      </c>
      <c r="AT27" s="114">
        <f>FLOOR(AC27,10)</f>
        <v>0</v>
      </c>
      <c r="AU27" s="114" t="e">
        <f>IF(ISERROR(AT27),"その他の床構造",VLOOKUP(AT27,$AN$18:$AO$44,2,FALSE))</f>
        <v>#N/A</v>
      </c>
    </row>
    <row r="28" spans="1:44" s="14" customFormat="1" ht="15" customHeight="1">
      <c r="A28" s="168"/>
      <c r="B28" s="162"/>
      <c r="C28" s="162"/>
      <c r="D28" s="162"/>
      <c r="E28" s="162"/>
      <c r="F28" s="151"/>
      <c r="G28" s="151"/>
      <c r="H28" s="151"/>
      <c r="I28" s="151"/>
      <c r="J28" s="151"/>
      <c r="K28" s="152"/>
      <c r="L28" s="139"/>
      <c r="M28" s="140"/>
      <c r="N28" s="140"/>
      <c r="O28" s="144"/>
      <c r="P28" s="145"/>
      <c r="Q28" s="146"/>
      <c r="R28" s="157"/>
      <c r="S28" s="158"/>
      <c r="T28" s="150"/>
      <c r="U28" s="151"/>
      <c r="V28" s="151"/>
      <c r="W28" s="151"/>
      <c r="X28" s="151"/>
      <c r="Y28" s="152"/>
      <c r="Z28" s="139"/>
      <c r="AA28" s="140"/>
      <c r="AB28" s="140"/>
      <c r="AC28" s="144"/>
      <c r="AD28" s="145"/>
      <c r="AE28" s="146"/>
      <c r="AF28" s="157"/>
      <c r="AG28" s="158"/>
      <c r="AI28" s="14">
        <f t="shared" si="1"/>
      </c>
      <c r="AJ28" s="14">
        <f t="shared" si="2"/>
      </c>
      <c r="AN28" s="115">
        <v>250</v>
      </c>
      <c r="AO28" s="115">
        <v>230</v>
      </c>
      <c r="AQ28" s="14">
        <f t="shared" si="0"/>
      </c>
      <c r="AR28" s="14">
        <f t="shared" si="3"/>
      </c>
    </row>
    <row r="29" spans="1:44" s="14" customFormat="1" ht="15" customHeight="1">
      <c r="A29" s="168"/>
      <c r="B29" s="163"/>
      <c r="C29" s="163"/>
      <c r="D29" s="163"/>
      <c r="E29" s="163"/>
      <c r="F29" s="164"/>
      <c r="G29" s="164"/>
      <c r="H29" s="164"/>
      <c r="I29" s="164"/>
      <c r="J29" s="164"/>
      <c r="K29" s="165"/>
      <c r="L29" s="139"/>
      <c r="M29" s="140"/>
      <c r="N29" s="140"/>
      <c r="O29" s="147"/>
      <c r="P29" s="148"/>
      <c r="Q29" s="149"/>
      <c r="R29" s="159"/>
      <c r="S29" s="160"/>
      <c r="T29" s="166"/>
      <c r="U29" s="164"/>
      <c r="V29" s="164"/>
      <c r="W29" s="164"/>
      <c r="X29" s="164"/>
      <c r="Y29" s="167"/>
      <c r="Z29" s="139"/>
      <c r="AA29" s="140"/>
      <c r="AB29" s="140"/>
      <c r="AC29" s="147"/>
      <c r="AD29" s="148"/>
      <c r="AE29" s="149"/>
      <c r="AF29" s="159"/>
      <c r="AG29" s="160"/>
      <c r="AI29" s="14">
        <f t="shared" si="1"/>
      </c>
      <c r="AJ29" s="14">
        <f t="shared" si="2"/>
      </c>
      <c r="AN29" s="115">
        <v>240</v>
      </c>
      <c r="AO29" s="115">
        <v>230</v>
      </c>
      <c r="AQ29" s="14">
        <f t="shared" si="0"/>
      </c>
      <c r="AR29" s="14">
        <f t="shared" si="3"/>
      </c>
    </row>
    <row r="30" spans="1:47" s="14" customFormat="1" ht="15" customHeight="1">
      <c r="A30" s="168"/>
      <c r="B30" s="169"/>
      <c r="C30" s="169"/>
      <c r="D30" s="169"/>
      <c r="E30" s="169"/>
      <c r="F30" s="137"/>
      <c r="G30" s="137"/>
      <c r="H30" s="137"/>
      <c r="I30" s="137"/>
      <c r="J30" s="137"/>
      <c r="K30" s="161"/>
      <c r="L30" s="139">
        <f>IF(ISERROR(AK30),"その他",AK30)</f>
      </c>
      <c r="M30" s="140"/>
      <c r="N30" s="140"/>
      <c r="O30" s="141"/>
      <c r="P30" s="142"/>
      <c r="Q30" s="143"/>
      <c r="R30" s="155">
        <f>IF(L30="","",IF(ISERROR(VLOOKUP(AM30&amp;L30,'データ_8-2均質単板'!$A$2:$D$15,4,FALSE)),ABS("1"),VLOOKUP(AM30&amp;L30,'データ_8-2均質単板'!$A$2:$D$15,4,FALSE)))</f>
      </c>
      <c r="S30" s="156"/>
      <c r="T30" s="136"/>
      <c r="U30" s="137"/>
      <c r="V30" s="137"/>
      <c r="W30" s="137"/>
      <c r="X30" s="137"/>
      <c r="Y30" s="138"/>
      <c r="Z30" s="139">
        <f>IF(ISERROR(AS30),"その他",AS30)</f>
      </c>
      <c r="AA30" s="140"/>
      <c r="AB30" s="140"/>
      <c r="AC30" s="141"/>
      <c r="AD30" s="142"/>
      <c r="AE30" s="143"/>
      <c r="AF30" s="155">
        <f>IF(Z30="","",IF(ISERROR(VLOOKUP(AU30&amp;Z30,'データ_8-2均質単板'!$A$2:$D$15,4,FALSE)),ABS("1"),VLOOKUP(AU30&amp;Z30,'データ_8-2均質単板'!$A$2:$D$15,4,FALSE)))</f>
      </c>
      <c r="AG30" s="156"/>
      <c r="AI30" s="14">
        <f t="shared" si="1"/>
      </c>
      <c r="AJ30" s="14">
        <f t="shared" si="2"/>
      </c>
      <c r="AK30" s="14">
        <f>IF(AJ30="","",MAX(AJ30:AJ32))</f>
      </c>
      <c r="AL30" s="114">
        <f>FLOOR(O30,10)</f>
        <v>0</v>
      </c>
      <c r="AM30" s="114" t="e">
        <f>IF(ISERROR(AL30),"その他の床構造",VLOOKUP(AL30,$AN$18:$AO$44,2,FALSE))</f>
        <v>#N/A</v>
      </c>
      <c r="AN30" s="115">
        <v>230</v>
      </c>
      <c r="AO30" s="115">
        <v>230</v>
      </c>
      <c r="AQ30" s="14">
        <f t="shared" si="0"/>
      </c>
      <c r="AR30" s="14">
        <f t="shared" si="3"/>
      </c>
      <c r="AS30" s="14">
        <f>IF(AR30="","",MAX(AR30:AR32))</f>
      </c>
      <c r="AT30" s="114">
        <f>FLOOR(AC30,10)</f>
        <v>0</v>
      </c>
      <c r="AU30" s="114" t="e">
        <f>IF(ISERROR(AT30),"その他の床構造",VLOOKUP(AT30,$AN$18:$AO$44,2,FALSE))</f>
        <v>#N/A</v>
      </c>
    </row>
    <row r="31" spans="1:44" s="14" customFormat="1" ht="15" customHeight="1">
      <c r="A31" s="168"/>
      <c r="B31" s="162"/>
      <c r="C31" s="162"/>
      <c r="D31" s="162"/>
      <c r="E31" s="162"/>
      <c r="F31" s="151"/>
      <c r="G31" s="151"/>
      <c r="H31" s="151"/>
      <c r="I31" s="151"/>
      <c r="J31" s="151"/>
      <c r="K31" s="152"/>
      <c r="L31" s="139"/>
      <c r="M31" s="140"/>
      <c r="N31" s="140"/>
      <c r="O31" s="144"/>
      <c r="P31" s="145"/>
      <c r="Q31" s="146"/>
      <c r="R31" s="157"/>
      <c r="S31" s="158"/>
      <c r="T31" s="150"/>
      <c r="U31" s="151"/>
      <c r="V31" s="151"/>
      <c r="W31" s="151"/>
      <c r="X31" s="151"/>
      <c r="Y31" s="152"/>
      <c r="Z31" s="139"/>
      <c r="AA31" s="140"/>
      <c r="AB31" s="140"/>
      <c r="AC31" s="144"/>
      <c r="AD31" s="145"/>
      <c r="AE31" s="146"/>
      <c r="AF31" s="157"/>
      <c r="AG31" s="158"/>
      <c r="AI31" s="14">
        <f t="shared" si="1"/>
      </c>
      <c r="AJ31" s="14">
        <f t="shared" si="2"/>
      </c>
      <c r="AN31" s="115">
        <v>220</v>
      </c>
      <c r="AO31" s="115">
        <v>170</v>
      </c>
      <c r="AQ31" s="14">
        <f t="shared" si="0"/>
      </c>
      <c r="AR31" s="14">
        <f t="shared" si="3"/>
      </c>
    </row>
    <row r="32" spans="1:44" s="14" customFormat="1" ht="15" customHeight="1">
      <c r="A32" s="168"/>
      <c r="B32" s="163"/>
      <c r="C32" s="163"/>
      <c r="D32" s="163"/>
      <c r="E32" s="163"/>
      <c r="F32" s="164"/>
      <c r="G32" s="164"/>
      <c r="H32" s="164"/>
      <c r="I32" s="164"/>
      <c r="J32" s="164"/>
      <c r="K32" s="165"/>
      <c r="L32" s="139"/>
      <c r="M32" s="140"/>
      <c r="N32" s="140"/>
      <c r="O32" s="147"/>
      <c r="P32" s="148"/>
      <c r="Q32" s="149"/>
      <c r="R32" s="159"/>
      <c r="S32" s="160"/>
      <c r="T32" s="166"/>
      <c r="U32" s="164"/>
      <c r="V32" s="164"/>
      <c r="W32" s="164"/>
      <c r="X32" s="164"/>
      <c r="Y32" s="167"/>
      <c r="Z32" s="139"/>
      <c r="AA32" s="140"/>
      <c r="AB32" s="140"/>
      <c r="AC32" s="147"/>
      <c r="AD32" s="148"/>
      <c r="AE32" s="149"/>
      <c r="AF32" s="159"/>
      <c r="AG32" s="160"/>
      <c r="AI32" s="14">
        <f t="shared" si="1"/>
      </c>
      <c r="AJ32" s="14">
        <f t="shared" si="2"/>
      </c>
      <c r="AN32" s="115">
        <v>210</v>
      </c>
      <c r="AO32" s="115">
        <v>170</v>
      </c>
      <c r="AQ32" s="14">
        <f t="shared" si="0"/>
      </c>
      <c r="AR32" s="14">
        <f t="shared" si="3"/>
      </c>
    </row>
    <row r="33" spans="1:47" s="14" customFormat="1" ht="15" customHeight="1">
      <c r="A33" s="168"/>
      <c r="B33" s="169"/>
      <c r="C33" s="169"/>
      <c r="D33" s="169"/>
      <c r="E33" s="169"/>
      <c r="F33" s="137"/>
      <c r="G33" s="137"/>
      <c r="H33" s="137"/>
      <c r="I33" s="137"/>
      <c r="J33" s="137"/>
      <c r="K33" s="161"/>
      <c r="L33" s="139">
        <f>IF(ISERROR(AK33),"その他",AK33)</f>
      </c>
      <c r="M33" s="140"/>
      <c r="N33" s="140"/>
      <c r="O33" s="141"/>
      <c r="P33" s="142"/>
      <c r="Q33" s="143"/>
      <c r="R33" s="155">
        <f>IF(L33="","",IF(ISERROR(VLOOKUP(AM33&amp;L33,'データ_8-2均質単板'!$A$2:$D$15,4,FALSE)),ABS("1"),VLOOKUP(AM33&amp;L33,'データ_8-2均質単板'!$A$2:$D$15,4,FALSE)))</f>
      </c>
      <c r="S33" s="156"/>
      <c r="T33" s="136"/>
      <c r="U33" s="137"/>
      <c r="V33" s="137"/>
      <c r="W33" s="137"/>
      <c r="X33" s="137"/>
      <c r="Y33" s="138"/>
      <c r="Z33" s="139">
        <f>IF(ISERROR(AS33),"その他",AS33)</f>
      </c>
      <c r="AA33" s="140"/>
      <c r="AB33" s="140"/>
      <c r="AC33" s="141"/>
      <c r="AD33" s="142"/>
      <c r="AE33" s="143"/>
      <c r="AF33" s="155">
        <f>IF(Z33="","",IF(ISERROR(VLOOKUP(AU33&amp;Z33,'データ_8-2均質単板'!$A$2:$D$15,4,FALSE)),ABS("1"),VLOOKUP(AU33&amp;Z33,'データ_8-2均質単板'!$A$2:$D$15,4,FALSE)))</f>
      </c>
      <c r="AG33" s="156"/>
      <c r="AI33" s="14">
        <f t="shared" si="1"/>
      </c>
      <c r="AJ33" s="14">
        <f t="shared" si="2"/>
      </c>
      <c r="AK33" s="14">
        <f>IF(AJ33="","",MAX(AJ33:AJ35))</f>
      </c>
      <c r="AL33" s="114">
        <f>FLOOR(O33,10)</f>
        <v>0</v>
      </c>
      <c r="AM33" s="114" t="e">
        <f>IF(ISERROR(AL33),"その他の床構造",VLOOKUP(AL33,$AN$18:$AO$44,2,FALSE))</f>
        <v>#N/A</v>
      </c>
      <c r="AN33" s="115">
        <v>200</v>
      </c>
      <c r="AO33" s="115">
        <v>170</v>
      </c>
      <c r="AQ33" s="14">
        <f t="shared" si="0"/>
      </c>
      <c r="AR33" s="14">
        <f t="shared" si="3"/>
      </c>
      <c r="AS33" s="14">
        <f>IF(AR33="","",MAX(AR33:AR35))</f>
      </c>
      <c r="AT33" s="114">
        <f>FLOOR(AC33,10)</f>
        <v>0</v>
      </c>
      <c r="AU33" s="114" t="e">
        <f>IF(ISERROR(AT33),"その他の床構造",VLOOKUP(AT33,$AN$18:$AO$44,2,FALSE))</f>
        <v>#N/A</v>
      </c>
    </row>
    <row r="34" spans="1:44" s="14" customFormat="1" ht="15" customHeight="1">
      <c r="A34" s="168"/>
      <c r="B34" s="162"/>
      <c r="C34" s="162"/>
      <c r="D34" s="162"/>
      <c r="E34" s="162"/>
      <c r="F34" s="151"/>
      <c r="G34" s="151"/>
      <c r="H34" s="151"/>
      <c r="I34" s="151"/>
      <c r="J34" s="151"/>
      <c r="K34" s="152"/>
      <c r="L34" s="139"/>
      <c r="M34" s="140"/>
      <c r="N34" s="140"/>
      <c r="O34" s="144"/>
      <c r="P34" s="145"/>
      <c r="Q34" s="146"/>
      <c r="R34" s="157"/>
      <c r="S34" s="158"/>
      <c r="T34" s="150"/>
      <c r="U34" s="151"/>
      <c r="V34" s="151"/>
      <c r="W34" s="151"/>
      <c r="X34" s="151"/>
      <c r="Y34" s="152"/>
      <c r="Z34" s="139"/>
      <c r="AA34" s="140"/>
      <c r="AB34" s="140"/>
      <c r="AC34" s="144"/>
      <c r="AD34" s="145"/>
      <c r="AE34" s="146"/>
      <c r="AF34" s="157"/>
      <c r="AG34" s="158"/>
      <c r="AI34" s="14">
        <f t="shared" si="1"/>
      </c>
      <c r="AJ34" s="14">
        <f t="shared" si="2"/>
      </c>
      <c r="AN34" s="115">
        <v>190</v>
      </c>
      <c r="AO34" s="115">
        <v>170</v>
      </c>
      <c r="AQ34" s="14">
        <f t="shared" si="0"/>
      </c>
      <c r="AR34" s="14">
        <f t="shared" si="3"/>
      </c>
    </row>
    <row r="35" spans="1:44" s="14" customFormat="1" ht="15" customHeight="1">
      <c r="A35" s="168"/>
      <c r="B35" s="163"/>
      <c r="C35" s="163"/>
      <c r="D35" s="163"/>
      <c r="E35" s="163"/>
      <c r="F35" s="164"/>
      <c r="G35" s="164"/>
      <c r="H35" s="164"/>
      <c r="I35" s="164"/>
      <c r="J35" s="164"/>
      <c r="K35" s="165"/>
      <c r="L35" s="139"/>
      <c r="M35" s="140"/>
      <c r="N35" s="140"/>
      <c r="O35" s="147"/>
      <c r="P35" s="148"/>
      <c r="Q35" s="149"/>
      <c r="R35" s="159"/>
      <c r="S35" s="160"/>
      <c r="T35" s="166"/>
      <c r="U35" s="164"/>
      <c r="V35" s="164"/>
      <c r="W35" s="164"/>
      <c r="X35" s="164"/>
      <c r="Y35" s="167"/>
      <c r="Z35" s="139"/>
      <c r="AA35" s="140"/>
      <c r="AB35" s="140"/>
      <c r="AC35" s="147"/>
      <c r="AD35" s="148"/>
      <c r="AE35" s="149"/>
      <c r="AF35" s="159"/>
      <c r="AG35" s="160"/>
      <c r="AI35" s="14">
        <f t="shared" si="1"/>
      </c>
      <c r="AJ35" s="14">
        <f t="shared" si="2"/>
      </c>
      <c r="AN35" s="115">
        <v>180</v>
      </c>
      <c r="AO35" s="115">
        <v>170</v>
      </c>
      <c r="AQ35" s="14">
        <f t="shared" si="0"/>
      </c>
      <c r="AR35" s="14">
        <f t="shared" si="3"/>
      </c>
    </row>
    <row r="36" spans="1:47" s="14" customFormat="1" ht="15" customHeight="1">
      <c r="A36" s="168"/>
      <c r="B36" s="169"/>
      <c r="C36" s="169"/>
      <c r="D36" s="169"/>
      <c r="E36" s="169"/>
      <c r="F36" s="137"/>
      <c r="G36" s="137"/>
      <c r="H36" s="137"/>
      <c r="I36" s="137"/>
      <c r="J36" s="137"/>
      <c r="K36" s="161"/>
      <c r="L36" s="139">
        <f>IF(ISERROR(AK36),"その他",AK36)</f>
      </c>
      <c r="M36" s="140"/>
      <c r="N36" s="140"/>
      <c r="O36" s="141"/>
      <c r="P36" s="142"/>
      <c r="Q36" s="143"/>
      <c r="R36" s="155">
        <f>IF(L36="","",IF(ISERROR(VLOOKUP(AM36&amp;L36,'データ_8-2均質単板'!$A$2:$D$15,4,FALSE)),ABS("1"),VLOOKUP(AM36&amp;L36,'データ_8-2均質単板'!$A$2:$D$15,4,FALSE)))</f>
      </c>
      <c r="S36" s="156"/>
      <c r="T36" s="136"/>
      <c r="U36" s="137"/>
      <c r="V36" s="137"/>
      <c r="W36" s="137"/>
      <c r="X36" s="137"/>
      <c r="Y36" s="138"/>
      <c r="Z36" s="139">
        <f>IF(ISERROR(AS36),"その他",AS36)</f>
      </c>
      <c r="AA36" s="140"/>
      <c r="AB36" s="140"/>
      <c r="AC36" s="141"/>
      <c r="AD36" s="142"/>
      <c r="AE36" s="143"/>
      <c r="AF36" s="155">
        <f>IF(Z36="","",IF(ISERROR(VLOOKUP(AU36&amp;Z36,'データ_8-2均質単板'!$A$2:$D$15,4,FALSE)),ABS("1"),VLOOKUP(AU36&amp;Z36,'データ_8-2均質単板'!$A$2:$D$15,4,FALSE)))</f>
      </c>
      <c r="AG36" s="156"/>
      <c r="AI36" s="14">
        <f t="shared" si="1"/>
      </c>
      <c r="AJ36" s="14">
        <f t="shared" si="2"/>
      </c>
      <c r="AK36" s="14">
        <f>IF(AJ36="","",MAX(AJ36:AJ38))</f>
      </c>
      <c r="AL36" s="114">
        <f>FLOOR(O36,10)</f>
        <v>0</v>
      </c>
      <c r="AM36" s="114" t="e">
        <f>IF(ISERROR(AL36),"その他の床構造",VLOOKUP(AL36,$AN$18:$AO$44,2,FALSE))</f>
        <v>#N/A</v>
      </c>
      <c r="AN36" s="115">
        <v>170</v>
      </c>
      <c r="AO36" s="115">
        <v>170</v>
      </c>
      <c r="AQ36" s="14">
        <f t="shared" si="0"/>
      </c>
      <c r="AR36" s="14">
        <f t="shared" si="3"/>
      </c>
      <c r="AS36" s="14">
        <f>IF(AR36="","",MAX(AR36:AR38))</f>
      </c>
      <c r="AT36" s="114">
        <f>FLOOR(AC36,10)</f>
        <v>0</v>
      </c>
      <c r="AU36" s="114" t="e">
        <f>IF(ISERROR(AT36),"その他の床構造",VLOOKUP(AT36,$AN$18:$AO$44,2,FALSE))</f>
        <v>#N/A</v>
      </c>
    </row>
    <row r="37" spans="1:44" s="14" customFormat="1" ht="15" customHeight="1">
      <c r="A37" s="168"/>
      <c r="B37" s="162"/>
      <c r="C37" s="162"/>
      <c r="D37" s="162"/>
      <c r="E37" s="162"/>
      <c r="F37" s="151"/>
      <c r="G37" s="151"/>
      <c r="H37" s="151"/>
      <c r="I37" s="151"/>
      <c r="J37" s="151"/>
      <c r="K37" s="152"/>
      <c r="L37" s="139"/>
      <c r="M37" s="140"/>
      <c r="N37" s="140"/>
      <c r="O37" s="144"/>
      <c r="P37" s="145"/>
      <c r="Q37" s="146"/>
      <c r="R37" s="157"/>
      <c r="S37" s="158"/>
      <c r="T37" s="150"/>
      <c r="U37" s="151"/>
      <c r="V37" s="151"/>
      <c r="W37" s="151"/>
      <c r="X37" s="151"/>
      <c r="Y37" s="152"/>
      <c r="Z37" s="139"/>
      <c r="AA37" s="140"/>
      <c r="AB37" s="140"/>
      <c r="AC37" s="144"/>
      <c r="AD37" s="145"/>
      <c r="AE37" s="146"/>
      <c r="AF37" s="157"/>
      <c r="AG37" s="158"/>
      <c r="AI37" s="14">
        <f t="shared" si="1"/>
      </c>
      <c r="AJ37" s="14">
        <f t="shared" si="2"/>
      </c>
      <c r="AN37" s="115">
        <v>160</v>
      </c>
      <c r="AO37" s="115">
        <v>130</v>
      </c>
      <c r="AQ37" s="14">
        <f t="shared" si="0"/>
      </c>
      <c r="AR37" s="14">
        <f t="shared" si="3"/>
      </c>
    </row>
    <row r="38" spans="1:44" s="14" customFormat="1" ht="15" customHeight="1">
      <c r="A38" s="168"/>
      <c r="B38" s="163"/>
      <c r="C38" s="163"/>
      <c r="D38" s="163"/>
      <c r="E38" s="163"/>
      <c r="F38" s="164"/>
      <c r="G38" s="164"/>
      <c r="H38" s="164"/>
      <c r="I38" s="164"/>
      <c r="J38" s="164"/>
      <c r="K38" s="165"/>
      <c r="L38" s="139"/>
      <c r="M38" s="140"/>
      <c r="N38" s="140"/>
      <c r="O38" s="147"/>
      <c r="P38" s="148"/>
      <c r="Q38" s="149"/>
      <c r="R38" s="159"/>
      <c r="S38" s="160"/>
      <c r="T38" s="166"/>
      <c r="U38" s="164"/>
      <c r="V38" s="164"/>
      <c r="W38" s="164"/>
      <c r="X38" s="164"/>
      <c r="Y38" s="167"/>
      <c r="Z38" s="139"/>
      <c r="AA38" s="140"/>
      <c r="AB38" s="140"/>
      <c r="AC38" s="147"/>
      <c r="AD38" s="148"/>
      <c r="AE38" s="149"/>
      <c r="AF38" s="159"/>
      <c r="AG38" s="160"/>
      <c r="AI38" s="14">
        <f t="shared" si="1"/>
      </c>
      <c r="AJ38" s="14">
        <f t="shared" si="2"/>
      </c>
      <c r="AN38" s="115">
        <v>150</v>
      </c>
      <c r="AO38" s="115">
        <v>130</v>
      </c>
      <c r="AQ38" s="14">
        <f t="shared" si="0"/>
      </c>
      <c r="AR38" s="14">
        <f>IF(AQ38="","",ABS(AQ38))</f>
      </c>
    </row>
    <row r="39" spans="1:47" s="14" customFormat="1" ht="15" customHeight="1">
      <c r="A39" s="168"/>
      <c r="B39" s="169"/>
      <c r="C39" s="169"/>
      <c r="D39" s="169"/>
      <c r="E39" s="169"/>
      <c r="F39" s="137"/>
      <c r="G39" s="137"/>
      <c r="H39" s="137"/>
      <c r="I39" s="137"/>
      <c r="J39" s="137"/>
      <c r="K39" s="161"/>
      <c r="L39" s="139">
        <f>IF(ISERROR(AK39),"その他",AK39)</f>
      </c>
      <c r="M39" s="140"/>
      <c r="N39" s="140"/>
      <c r="O39" s="141"/>
      <c r="P39" s="142"/>
      <c r="Q39" s="143"/>
      <c r="R39" s="155">
        <f>IF(L39="","",IF(ISERROR(VLOOKUP(AM39&amp;L39,'データ_8-2均質単板'!$A$2:$D$15,4,FALSE)),ABS("1"),VLOOKUP(AM39&amp;L39,'データ_8-2均質単板'!$A$2:$D$15,4,FALSE)))</f>
      </c>
      <c r="S39" s="156"/>
      <c r="T39" s="136"/>
      <c r="U39" s="137"/>
      <c r="V39" s="137"/>
      <c r="W39" s="137"/>
      <c r="X39" s="137"/>
      <c r="Y39" s="138"/>
      <c r="Z39" s="139">
        <f>IF(ISERROR(AS39),"その他",AS39)</f>
      </c>
      <c r="AA39" s="140"/>
      <c r="AB39" s="140"/>
      <c r="AC39" s="141"/>
      <c r="AD39" s="142"/>
      <c r="AE39" s="143"/>
      <c r="AF39" s="155">
        <f>IF(Z39="","",IF(ISERROR(VLOOKUP(AU39&amp;Z39,'データ_8-2均質単板'!$A$2:$D$15,4,FALSE)),ABS("1"),VLOOKUP(AU39&amp;Z39,'データ_8-2均質単板'!$A$2:$D$15,4,FALSE)))</f>
      </c>
      <c r="AG39" s="156"/>
      <c r="AI39" s="14">
        <f t="shared" si="1"/>
      </c>
      <c r="AJ39" s="14">
        <f t="shared" si="2"/>
      </c>
      <c r="AK39" s="14">
        <f>IF(AJ39="","",MAX(AJ39:AJ41))</f>
      </c>
      <c r="AL39" s="114">
        <f>FLOOR(O39,10)</f>
        <v>0</v>
      </c>
      <c r="AM39" s="114" t="e">
        <f>IF(ISERROR(AL39),"その他の床構造",VLOOKUP(AL39,$AN$18:$AO$44,2,FALSE))</f>
        <v>#N/A</v>
      </c>
      <c r="AN39" s="14">
        <v>140</v>
      </c>
      <c r="AO39" s="14">
        <v>130</v>
      </c>
      <c r="AQ39" s="14">
        <f t="shared" si="0"/>
      </c>
      <c r="AR39" s="14">
        <f t="shared" si="3"/>
      </c>
      <c r="AS39" s="14">
        <f>IF(AR39="","",MAX(AR39:AR41))</f>
      </c>
      <c r="AT39" s="114">
        <f>FLOOR(AC39,10)</f>
        <v>0</v>
      </c>
      <c r="AU39" s="114" t="e">
        <f>IF(ISERROR(AT39),"その他の床構造",VLOOKUP(AT39,$AN$18:$AO$44,2,FALSE))</f>
        <v>#N/A</v>
      </c>
    </row>
    <row r="40" spans="1:44" s="14" customFormat="1" ht="15" customHeight="1">
      <c r="A40" s="168"/>
      <c r="B40" s="162"/>
      <c r="C40" s="162"/>
      <c r="D40" s="162"/>
      <c r="E40" s="162"/>
      <c r="F40" s="151"/>
      <c r="G40" s="151"/>
      <c r="H40" s="151"/>
      <c r="I40" s="151"/>
      <c r="J40" s="151"/>
      <c r="K40" s="152"/>
      <c r="L40" s="139"/>
      <c r="M40" s="140"/>
      <c r="N40" s="140"/>
      <c r="O40" s="144"/>
      <c r="P40" s="145"/>
      <c r="Q40" s="146"/>
      <c r="R40" s="157"/>
      <c r="S40" s="158"/>
      <c r="T40" s="150"/>
      <c r="U40" s="151"/>
      <c r="V40" s="151"/>
      <c r="W40" s="151"/>
      <c r="X40" s="151"/>
      <c r="Y40" s="152"/>
      <c r="Z40" s="139"/>
      <c r="AA40" s="140"/>
      <c r="AB40" s="140"/>
      <c r="AC40" s="144"/>
      <c r="AD40" s="145"/>
      <c r="AE40" s="146"/>
      <c r="AF40" s="157"/>
      <c r="AG40" s="158"/>
      <c r="AI40" s="14">
        <f t="shared" si="1"/>
      </c>
      <c r="AJ40" s="14">
        <f t="shared" si="2"/>
      </c>
      <c r="AN40" s="14">
        <v>130</v>
      </c>
      <c r="AO40" s="14">
        <v>130</v>
      </c>
      <c r="AQ40" s="14">
        <f t="shared" si="0"/>
      </c>
      <c r="AR40" s="14">
        <f t="shared" si="3"/>
      </c>
    </row>
    <row r="41" spans="1:44" s="14" customFormat="1" ht="15" customHeight="1">
      <c r="A41" s="168"/>
      <c r="B41" s="163"/>
      <c r="C41" s="163"/>
      <c r="D41" s="163"/>
      <c r="E41" s="163"/>
      <c r="F41" s="164"/>
      <c r="G41" s="164"/>
      <c r="H41" s="164"/>
      <c r="I41" s="164"/>
      <c r="J41" s="164"/>
      <c r="K41" s="165"/>
      <c r="L41" s="139"/>
      <c r="M41" s="140"/>
      <c r="N41" s="140"/>
      <c r="O41" s="147"/>
      <c r="P41" s="148"/>
      <c r="Q41" s="149"/>
      <c r="R41" s="159"/>
      <c r="S41" s="160"/>
      <c r="T41" s="166"/>
      <c r="U41" s="164"/>
      <c r="V41" s="164"/>
      <c r="W41" s="164"/>
      <c r="X41" s="164"/>
      <c r="Y41" s="167"/>
      <c r="Z41" s="139"/>
      <c r="AA41" s="140"/>
      <c r="AB41" s="140"/>
      <c r="AC41" s="147"/>
      <c r="AD41" s="148"/>
      <c r="AE41" s="149"/>
      <c r="AF41" s="159"/>
      <c r="AG41" s="160"/>
      <c r="AI41" s="14">
        <f t="shared" si="1"/>
      </c>
      <c r="AJ41" s="14">
        <f t="shared" si="2"/>
      </c>
      <c r="AN41" s="14">
        <v>120</v>
      </c>
      <c r="AO41" s="14" t="s">
        <v>55</v>
      </c>
      <c r="AQ41" s="14">
        <f t="shared" si="0"/>
      </c>
      <c r="AR41" s="14">
        <f t="shared" si="3"/>
      </c>
    </row>
    <row r="42" spans="1:47" s="14" customFormat="1" ht="15" customHeight="1">
      <c r="A42" s="168"/>
      <c r="B42" s="169"/>
      <c r="C42" s="169"/>
      <c r="D42" s="169"/>
      <c r="E42" s="169"/>
      <c r="F42" s="137"/>
      <c r="G42" s="137"/>
      <c r="H42" s="137"/>
      <c r="I42" s="137"/>
      <c r="J42" s="137"/>
      <c r="K42" s="161"/>
      <c r="L42" s="139">
        <f>IF(ISERROR(AK42),"その他",AK42)</f>
      </c>
      <c r="M42" s="140"/>
      <c r="N42" s="140"/>
      <c r="O42" s="141"/>
      <c r="P42" s="142"/>
      <c r="Q42" s="143"/>
      <c r="R42" s="155">
        <f>IF(L42="","",IF(ISERROR(VLOOKUP(AM42&amp;L42,'データ_8-2均質単板'!$A$2:$D$15,4,FALSE)),ABS("1"),VLOOKUP(AM42&amp;L42,'データ_8-2均質単板'!$A$2:$D$15,4,FALSE)))</f>
      </c>
      <c r="S42" s="156"/>
      <c r="T42" s="136"/>
      <c r="U42" s="137"/>
      <c r="V42" s="137"/>
      <c r="W42" s="137"/>
      <c r="X42" s="137"/>
      <c r="Y42" s="138"/>
      <c r="Z42" s="139">
        <f>IF(ISERROR(AS42),"その他",AS42)</f>
      </c>
      <c r="AA42" s="140"/>
      <c r="AB42" s="140"/>
      <c r="AC42" s="141"/>
      <c r="AD42" s="142"/>
      <c r="AE42" s="143"/>
      <c r="AF42" s="155">
        <f>IF(Z42="","",IF(ISERROR(VLOOKUP(AU42&amp;Z42,'データ_8-2均質単板'!$A$2:$D$15,4,FALSE)),ABS("1"),VLOOKUP(AU42&amp;Z42,'データ_8-2均質単板'!$A$2:$D$15,4,FALSE)))</f>
      </c>
      <c r="AG42" s="156"/>
      <c r="AI42" s="14">
        <f t="shared" si="1"/>
      </c>
      <c r="AJ42" s="14">
        <f t="shared" si="2"/>
      </c>
      <c r="AK42" s="14">
        <f>IF(AJ42="","",MAX(AJ42:AJ44))</f>
      </c>
      <c r="AL42" s="114">
        <f>FLOOR(O42,10)</f>
        <v>0</v>
      </c>
      <c r="AM42" s="114" t="e">
        <f>IF(ISERROR(AL42),"その他の床構造",VLOOKUP(AL42,$AN$18:$AO$44,2,FALSE))</f>
        <v>#N/A</v>
      </c>
      <c r="AN42" s="14">
        <v>110</v>
      </c>
      <c r="AO42" s="14" t="s">
        <v>55</v>
      </c>
      <c r="AQ42" s="14">
        <f t="shared" si="0"/>
      </c>
      <c r="AR42" s="14">
        <f t="shared" si="3"/>
      </c>
      <c r="AS42" s="14">
        <f>IF(AR42="","",MAX(AR42:AR44))</f>
      </c>
      <c r="AT42" s="114">
        <f>FLOOR(AC42,10)</f>
        <v>0</v>
      </c>
      <c r="AU42" s="114" t="e">
        <f>IF(ISERROR(AT42),"その他の床構造",VLOOKUP(AT42,$AN$18:$AO$44,2,FALSE))</f>
        <v>#N/A</v>
      </c>
    </row>
    <row r="43" spans="1:44" s="14" customFormat="1" ht="15" customHeight="1">
      <c r="A43" s="168"/>
      <c r="B43" s="162"/>
      <c r="C43" s="162"/>
      <c r="D43" s="162"/>
      <c r="E43" s="162"/>
      <c r="F43" s="151"/>
      <c r="G43" s="151"/>
      <c r="H43" s="151"/>
      <c r="I43" s="151"/>
      <c r="J43" s="151"/>
      <c r="K43" s="152"/>
      <c r="L43" s="139"/>
      <c r="M43" s="140"/>
      <c r="N43" s="140"/>
      <c r="O43" s="144"/>
      <c r="P43" s="145"/>
      <c r="Q43" s="146"/>
      <c r="R43" s="157"/>
      <c r="S43" s="158"/>
      <c r="T43" s="150"/>
      <c r="U43" s="151"/>
      <c r="V43" s="151"/>
      <c r="W43" s="151"/>
      <c r="X43" s="151"/>
      <c r="Y43" s="152"/>
      <c r="Z43" s="139"/>
      <c r="AA43" s="140"/>
      <c r="AB43" s="140"/>
      <c r="AC43" s="144"/>
      <c r="AD43" s="145"/>
      <c r="AE43" s="146"/>
      <c r="AF43" s="157"/>
      <c r="AG43" s="158"/>
      <c r="AI43" s="14">
        <f t="shared" si="1"/>
      </c>
      <c r="AJ43" s="14">
        <f t="shared" si="2"/>
      </c>
      <c r="AN43" s="14">
        <v>100</v>
      </c>
      <c r="AO43" s="14" t="s">
        <v>55</v>
      </c>
      <c r="AQ43" s="14">
        <f t="shared" si="0"/>
      </c>
      <c r="AR43" s="14">
        <f t="shared" si="3"/>
      </c>
    </row>
    <row r="44" spans="1:44" s="14" customFormat="1" ht="15" customHeight="1">
      <c r="A44" s="168"/>
      <c r="B44" s="163"/>
      <c r="C44" s="163"/>
      <c r="D44" s="163"/>
      <c r="E44" s="163"/>
      <c r="F44" s="164"/>
      <c r="G44" s="164"/>
      <c r="H44" s="164"/>
      <c r="I44" s="164"/>
      <c r="J44" s="164"/>
      <c r="K44" s="165"/>
      <c r="L44" s="139"/>
      <c r="M44" s="140"/>
      <c r="N44" s="140"/>
      <c r="O44" s="147"/>
      <c r="P44" s="148"/>
      <c r="Q44" s="149"/>
      <c r="R44" s="159"/>
      <c r="S44" s="160"/>
      <c r="T44" s="166"/>
      <c r="U44" s="164"/>
      <c r="V44" s="164"/>
      <c r="W44" s="164"/>
      <c r="X44" s="164"/>
      <c r="Y44" s="167"/>
      <c r="Z44" s="139"/>
      <c r="AA44" s="140"/>
      <c r="AB44" s="140"/>
      <c r="AC44" s="147"/>
      <c r="AD44" s="148"/>
      <c r="AE44" s="149"/>
      <c r="AF44" s="159"/>
      <c r="AG44" s="160"/>
      <c r="AI44" s="14">
        <f t="shared" si="1"/>
      </c>
      <c r="AJ44" s="14">
        <f t="shared" si="2"/>
      </c>
      <c r="AN44" s="14">
        <v>90</v>
      </c>
      <c r="AO44" s="14" t="s">
        <v>55</v>
      </c>
      <c r="AQ44" s="14">
        <f t="shared" si="0"/>
      </c>
      <c r="AR44" s="14">
        <f t="shared" si="3"/>
      </c>
    </row>
    <row r="45" spans="1:47" s="14" customFormat="1" ht="15" customHeight="1">
      <c r="A45" s="168"/>
      <c r="B45" s="169"/>
      <c r="C45" s="169"/>
      <c r="D45" s="169"/>
      <c r="E45" s="169"/>
      <c r="F45" s="137"/>
      <c r="G45" s="137"/>
      <c r="H45" s="137"/>
      <c r="I45" s="137"/>
      <c r="J45" s="137"/>
      <c r="K45" s="161"/>
      <c r="L45" s="139">
        <f>IF(ISERROR(AK45),"その他",AK45)</f>
      </c>
      <c r="M45" s="140"/>
      <c r="N45" s="140"/>
      <c r="O45" s="141"/>
      <c r="P45" s="142"/>
      <c r="Q45" s="143"/>
      <c r="R45" s="155">
        <f>IF(L45="","",IF(ISERROR(VLOOKUP(AM45&amp;L45,'データ_8-2均質単板'!$A$2:$D$15,4,FALSE)),ABS("1"),VLOOKUP(AM45&amp;L45,'データ_8-2均質単板'!$A$2:$D$15,4,FALSE)))</f>
      </c>
      <c r="S45" s="156"/>
      <c r="T45" s="136"/>
      <c r="U45" s="137"/>
      <c r="V45" s="137"/>
      <c r="W45" s="137"/>
      <c r="X45" s="137"/>
      <c r="Y45" s="138"/>
      <c r="Z45" s="139">
        <f>IF(ISERROR(AS45),"その他",AS45)</f>
      </c>
      <c r="AA45" s="140"/>
      <c r="AB45" s="140"/>
      <c r="AC45" s="141"/>
      <c r="AD45" s="142"/>
      <c r="AE45" s="143"/>
      <c r="AF45" s="155">
        <f>IF(Z45="","",IF(ISERROR(VLOOKUP(AU45&amp;Z45,'データ_8-2均質単板'!$A$2:$D$15,4,FALSE)),ABS("1"),VLOOKUP(AU45&amp;Z45,'データ_8-2均質単板'!$A$2:$D$15,4,FALSE)))</f>
      </c>
      <c r="AG45" s="156"/>
      <c r="AI45" s="14">
        <f t="shared" si="1"/>
      </c>
      <c r="AJ45" s="14">
        <f t="shared" si="2"/>
      </c>
      <c r="AK45" s="14">
        <f>IF(AJ45="","",MAX(AJ45:AJ47))</f>
      </c>
      <c r="AL45" s="114">
        <f>FLOOR(O45,10)</f>
        <v>0</v>
      </c>
      <c r="AM45" s="114" t="e">
        <f>IF(ISERROR(AL45),"その他の床構造",VLOOKUP(AL45,$AN$18:$AO$44,2,FALSE))</f>
        <v>#N/A</v>
      </c>
      <c r="AQ45" s="14">
        <f t="shared" si="0"/>
      </c>
      <c r="AR45" s="14">
        <f t="shared" si="3"/>
      </c>
      <c r="AS45" s="14">
        <f>IF(AR45="","",MAX(AR45:AR47))</f>
      </c>
      <c r="AT45" s="114">
        <f>FLOOR(AC45,10)</f>
        <v>0</v>
      </c>
      <c r="AU45" s="114" t="e">
        <f>IF(ISERROR(AT45),"その他の床構造",VLOOKUP(AT45,$AN$18:$AO$44,2,FALSE))</f>
        <v>#N/A</v>
      </c>
    </row>
    <row r="46" spans="1:44" s="14" customFormat="1" ht="15" customHeight="1">
      <c r="A46" s="168"/>
      <c r="B46" s="162"/>
      <c r="C46" s="162"/>
      <c r="D46" s="162"/>
      <c r="E46" s="162"/>
      <c r="F46" s="151"/>
      <c r="G46" s="151"/>
      <c r="H46" s="151"/>
      <c r="I46" s="151"/>
      <c r="J46" s="151"/>
      <c r="K46" s="152"/>
      <c r="L46" s="139"/>
      <c r="M46" s="140"/>
      <c r="N46" s="140"/>
      <c r="O46" s="144"/>
      <c r="P46" s="145"/>
      <c r="Q46" s="146"/>
      <c r="R46" s="157"/>
      <c r="S46" s="158"/>
      <c r="T46" s="150"/>
      <c r="U46" s="151"/>
      <c r="V46" s="151"/>
      <c r="W46" s="151"/>
      <c r="X46" s="151"/>
      <c r="Y46" s="152"/>
      <c r="Z46" s="139"/>
      <c r="AA46" s="140"/>
      <c r="AB46" s="140"/>
      <c r="AC46" s="144"/>
      <c r="AD46" s="145"/>
      <c r="AE46" s="146"/>
      <c r="AF46" s="157"/>
      <c r="AG46" s="158"/>
      <c r="AI46" s="14">
        <f t="shared" si="1"/>
      </c>
      <c r="AJ46" s="14">
        <f t="shared" si="2"/>
      </c>
      <c r="AQ46" s="14">
        <f t="shared" si="0"/>
      </c>
      <c r="AR46" s="14">
        <f t="shared" si="3"/>
      </c>
    </row>
    <row r="47" spans="1:44" s="14" customFormat="1" ht="15" customHeight="1">
      <c r="A47" s="168"/>
      <c r="B47" s="163"/>
      <c r="C47" s="163"/>
      <c r="D47" s="163"/>
      <c r="E47" s="163"/>
      <c r="F47" s="183"/>
      <c r="G47" s="183"/>
      <c r="H47" s="183"/>
      <c r="I47" s="183"/>
      <c r="J47" s="183"/>
      <c r="K47" s="185"/>
      <c r="L47" s="139"/>
      <c r="M47" s="140"/>
      <c r="N47" s="140"/>
      <c r="O47" s="147"/>
      <c r="P47" s="148"/>
      <c r="Q47" s="149"/>
      <c r="R47" s="159"/>
      <c r="S47" s="160"/>
      <c r="T47" s="182"/>
      <c r="U47" s="183"/>
      <c r="V47" s="183"/>
      <c r="W47" s="183"/>
      <c r="X47" s="183"/>
      <c r="Y47" s="184"/>
      <c r="Z47" s="139"/>
      <c r="AA47" s="140"/>
      <c r="AB47" s="140"/>
      <c r="AC47" s="147"/>
      <c r="AD47" s="148"/>
      <c r="AE47" s="149"/>
      <c r="AF47" s="159"/>
      <c r="AG47" s="160"/>
      <c r="AI47" s="14">
        <f t="shared" si="1"/>
      </c>
      <c r="AJ47" s="14">
        <f t="shared" si="2"/>
      </c>
      <c r="AQ47" s="14">
        <f t="shared" si="0"/>
      </c>
      <c r="AR47" s="14">
        <f t="shared" si="3"/>
      </c>
    </row>
    <row r="48" spans="1:47" s="14" customFormat="1" ht="15" customHeight="1">
      <c r="A48" s="168"/>
      <c r="B48" s="169"/>
      <c r="C48" s="169"/>
      <c r="D48" s="169"/>
      <c r="E48" s="169"/>
      <c r="F48" s="137"/>
      <c r="G48" s="137"/>
      <c r="H48" s="137"/>
      <c r="I48" s="137"/>
      <c r="J48" s="137"/>
      <c r="K48" s="161"/>
      <c r="L48" s="139">
        <f>IF(ISERROR(AK48),"その他",AK48)</f>
      </c>
      <c r="M48" s="140"/>
      <c r="N48" s="140"/>
      <c r="O48" s="141"/>
      <c r="P48" s="142"/>
      <c r="Q48" s="143"/>
      <c r="R48" s="155">
        <f>IF(L48="","",IF(ISERROR(VLOOKUP(AM48&amp;L48,'データ_8-2均質単板'!$A$2:$D$15,4,FALSE)),ABS("1"),VLOOKUP(AM48&amp;L48,'データ_8-2均質単板'!$A$2:$D$15,4,FALSE)))</f>
      </c>
      <c r="S48" s="156"/>
      <c r="T48" s="136"/>
      <c r="U48" s="137"/>
      <c r="V48" s="137"/>
      <c r="W48" s="137"/>
      <c r="X48" s="137"/>
      <c r="Y48" s="138"/>
      <c r="Z48" s="139">
        <f>IF(ISERROR(AS48),"その他",AS48)</f>
      </c>
      <c r="AA48" s="140"/>
      <c r="AB48" s="140"/>
      <c r="AC48" s="141"/>
      <c r="AD48" s="142"/>
      <c r="AE48" s="143"/>
      <c r="AF48" s="155">
        <f>IF(Z48="","",IF(ISERROR(VLOOKUP(AU48&amp;Z48,'データ_8-2均質単板'!$A$2:$D$15,4,FALSE)),ABS("1"),VLOOKUP(AU48&amp;Z48,'データ_8-2均質単板'!$A$2:$D$15,4,FALSE)))</f>
      </c>
      <c r="AG48" s="156"/>
      <c r="AI48" s="14">
        <f t="shared" si="1"/>
      </c>
      <c r="AJ48" s="14">
        <f t="shared" si="2"/>
      </c>
      <c r="AK48" s="14">
        <f>IF(AJ48="","",MAX(AJ48:AJ50))</f>
      </c>
      <c r="AL48" s="114">
        <f>FLOOR(O48,10)</f>
        <v>0</v>
      </c>
      <c r="AM48" s="114" t="e">
        <f>IF(ISERROR(AL48),"その他の床構造",VLOOKUP(AL48,$AN$18:$AO$44,2,FALSE))</f>
        <v>#N/A</v>
      </c>
      <c r="AQ48" s="14">
        <f t="shared" si="0"/>
      </c>
      <c r="AR48" s="14">
        <f t="shared" si="3"/>
      </c>
      <c r="AS48" s="14">
        <f>IF(AR48="","",MAX(AR48:AR50))</f>
      </c>
      <c r="AT48" s="114">
        <f>FLOOR(AC48,10)</f>
        <v>0</v>
      </c>
      <c r="AU48" s="114" t="e">
        <f>IF(ISERROR(AT48),"その他の床構造",VLOOKUP(AT48,$AN$18:$AO$40,2,FALSE))</f>
        <v>#N/A</v>
      </c>
    </row>
    <row r="49" spans="1:44" s="14" customFormat="1" ht="15" customHeight="1">
      <c r="A49" s="168"/>
      <c r="B49" s="162"/>
      <c r="C49" s="162"/>
      <c r="D49" s="162"/>
      <c r="E49" s="162"/>
      <c r="F49" s="151"/>
      <c r="G49" s="151"/>
      <c r="H49" s="151"/>
      <c r="I49" s="151"/>
      <c r="J49" s="151"/>
      <c r="K49" s="152"/>
      <c r="L49" s="139"/>
      <c r="M49" s="140"/>
      <c r="N49" s="140"/>
      <c r="O49" s="144"/>
      <c r="P49" s="145"/>
      <c r="Q49" s="146"/>
      <c r="R49" s="157"/>
      <c r="S49" s="158"/>
      <c r="T49" s="150"/>
      <c r="U49" s="151"/>
      <c r="V49" s="151"/>
      <c r="W49" s="151"/>
      <c r="X49" s="151"/>
      <c r="Y49" s="152"/>
      <c r="Z49" s="139"/>
      <c r="AA49" s="140"/>
      <c r="AB49" s="140"/>
      <c r="AC49" s="144"/>
      <c r="AD49" s="145"/>
      <c r="AE49" s="146"/>
      <c r="AF49" s="157"/>
      <c r="AG49" s="158"/>
      <c r="AI49" s="14">
        <f t="shared" si="1"/>
      </c>
      <c r="AJ49" s="14">
        <f t="shared" si="2"/>
      </c>
      <c r="AQ49" s="14">
        <f t="shared" si="0"/>
      </c>
      <c r="AR49" s="14">
        <f t="shared" si="3"/>
      </c>
    </row>
    <row r="50" spans="1:44" s="14" customFormat="1" ht="15" customHeight="1">
      <c r="A50" s="168"/>
      <c r="B50" s="163"/>
      <c r="C50" s="163"/>
      <c r="D50" s="163"/>
      <c r="E50" s="163"/>
      <c r="F50" s="183"/>
      <c r="G50" s="183"/>
      <c r="H50" s="183"/>
      <c r="I50" s="183"/>
      <c r="J50" s="183"/>
      <c r="K50" s="185"/>
      <c r="L50" s="139"/>
      <c r="M50" s="140"/>
      <c r="N50" s="140"/>
      <c r="O50" s="147"/>
      <c r="P50" s="148"/>
      <c r="Q50" s="149"/>
      <c r="R50" s="159"/>
      <c r="S50" s="160"/>
      <c r="T50" s="182"/>
      <c r="U50" s="183"/>
      <c r="V50" s="183"/>
      <c r="W50" s="183"/>
      <c r="X50" s="183"/>
      <c r="Y50" s="184"/>
      <c r="Z50" s="139"/>
      <c r="AA50" s="140"/>
      <c r="AB50" s="140"/>
      <c r="AC50" s="147"/>
      <c r="AD50" s="148"/>
      <c r="AE50" s="149"/>
      <c r="AF50" s="159"/>
      <c r="AG50" s="160"/>
      <c r="AI50" s="14">
        <f t="shared" si="1"/>
      </c>
      <c r="AJ50" s="14">
        <f t="shared" si="2"/>
      </c>
      <c r="AQ50" s="14">
        <f t="shared" si="0"/>
      </c>
      <c r="AR50" s="14">
        <f t="shared" si="3"/>
      </c>
    </row>
    <row r="51" spans="1:45" s="6" customFormat="1" ht="19.5" customHeight="1">
      <c r="A51" s="6" t="s">
        <v>150</v>
      </c>
      <c r="AJ51" s="116"/>
      <c r="AK51" s="14"/>
      <c r="AR51" s="116"/>
      <c r="AS51" s="14"/>
    </row>
    <row r="52" spans="1:47" ht="15.75" customHeight="1">
      <c r="A52" s="174" t="s">
        <v>151</v>
      </c>
      <c r="B52" s="174"/>
      <c r="C52" s="174"/>
      <c r="D52" s="174"/>
      <c r="E52" s="175"/>
      <c r="F52" s="153" t="str">
        <f>IF(AH53,"","該当なし")</f>
        <v>該当なし</v>
      </c>
      <c r="G52" s="154"/>
      <c r="H52" s="154"/>
      <c r="I52" s="154"/>
      <c r="J52" s="154"/>
      <c r="K52" s="154"/>
      <c r="L52" s="154"/>
      <c r="M52" s="154"/>
      <c r="N52" s="154"/>
      <c r="O52" s="154"/>
      <c r="P52" s="174" t="s">
        <v>7</v>
      </c>
      <c r="Q52" s="174"/>
      <c r="R52" s="174"/>
      <c r="S52" s="174"/>
      <c r="T52" s="174"/>
      <c r="U52" s="174"/>
      <c r="V52" s="174"/>
      <c r="W52" s="176"/>
      <c r="X52" s="153" t="str">
        <f>IF(AI53,"","該当なし")</f>
        <v>該当なし</v>
      </c>
      <c r="Y52" s="154"/>
      <c r="Z52" s="154"/>
      <c r="AA52" s="154"/>
      <c r="AB52" s="154"/>
      <c r="AC52" s="154"/>
      <c r="AD52" s="154"/>
      <c r="AE52" s="154"/>
      <c r="AF52" s="154"/>
      <c r="AG52" s="154"/>
      <c r="AH52" s="18" t="s">
        <v>122</v>
      </c>
      <c r="AI52" s="112" t="s">
        <v>123</v>
      </c>
      <c r="AJ52" s="7"/>
      <c r="AK52" s="117"/>
      <c r="AL52" s="117"/>
      <c r="AM52" s="118"/>
      <c r="AN52" s="118"/>
      <c r="AO52" s="117"/>
      <c r="AP52" s="117"/>
      <c r="AQ52" s="112"/>
      <c r="AR52" s="7"/>
      <c r="AS52" s="117"/>
      <c r="AT52" s="117"/>
      <c r="AU52" s="118"/>
    </row>
    <row r="53" spans="1:47" ht="15.75" customHeight="1">
      <c r="A53" s="177" t="s">
        <v>152</v>
      </c>
      <c r="B53" s="177"/>
      <c r="C53" s="177"/>
      <c r="D53" s="177"/>
      <c r="E53" s="178"/>
      <c r="F53" s="181">
        <f>IF($AH$53=0,"",IF($AH$53=1,1,IF($AH$53=2,2,IF($AH$53=3,3,IF($AH$53=4,4,IF($AH$53=5,5))))))</f>
      </c>
      <c r="G53" s="132"/>
      <c r="H53" s="132"/>
      <c r="I53" s="132"/>
      <c r="J53" s="132"/>
      <c r="K53" s="132"/>
      <c r="L53" s="132"/>
      <c r="M53" s="132"/>
      <c r="N53" s="132"/>
      <c r="O53" s="132"/>
      <c r="P53" s="179" t="s">
        <v>2</v>
      </c>
      <c r="Q53" s="179"/>
      <c r="R53" s="179"/>
      <c r="S53" s="179"/>
      <c r="T53" s="179"/>
      <c r="U53" s="179"/>
      <c r="V53" s="179"/>
      <c r="W53" s="180"/>
      <c r="X53" s="131">
        <f>IF($AI$53=0,"",IF($AI$53=1,1,IF($AI$53=2,2,IF($AI$53=3,3,IF($AI$53=4,4,IF($AI$53=5,5))))))</f>
      </c>
      <c r="Y53" s="132"/>
      <c r="Z53" s="132"/>
      <c r="AA53" s="132"/>
      <c r="AB53" s="132"/>
      <c r="AC53" s="132"/>
      <c r="AD53" s="132"/>
      <c r="AE53" s="132"/>
      <c r="AF53" s="132"/>
      <c r="AG53" s="132"/>
      <c r="AH53" s="18">
        <f>MAX(R18:S50)</f>
        <v>0</v>
      </c>
      <c r="AI53" s="18">
        <f>MAX(AF18:AG50)</f>
        <v>0</v>
      </c>
      <c r="AJ53" s="119"/>
      <c r="AK53" s="117"/>
      <c r="AL53" s="119"/>
      <c r="AM53" s="119"/>
      <c r="AN53" s="119"/>
      <c r="AO53" s="119"/>
      <c r="AP53" s="119"/>
      <c r="AQ53" s="18"/>
      <c r="AR53" s="119"/>
      <c r="AS53" s="117"/>
      <c r="AT53" s="119"/>
      <c r="AU53" s="119"/>
    </row>
    <row r="54" spans="1:47" ht="15.75" customHeight="1">
      <c r="A54" s="170" t="s">
        <v>153</v>
      </c>
      <c r="B54" s="170"/>
      <c r="C54" s="170"/>
      <c r="D54" s="170"/>
      <c r="E54" s="171"/>
      <c r="F54" s="133">
        <f>IF($AH$54=0,"",IF($AH$54=1,1,IF($AH$54=2,2,IF($AH$54=3,3,IF($AH$54=4,4,IF($AH$54=5,5))))))</f>
      </c>
      <c r="G54" s="134"/>
      <c r="H54" s="134"/>
      <c r="I54" s="134"/>
      <c r="J54" s="134"/>
      <c r="K54" s="134"/>
      <c r="L54" s="134"/>
      <c r="M54" s="134"/>
      <c r="N54" s="134"/>
      <c r="O54" s="134"/>
      <c r="P54" s="172" t="s">
        <v>3</v>
      </c>
      <c r="Q54" s="172"/>
      <c r="R54" s="172"/>
      <c r="S54" s="172"/>
      <c r="T54" s="172"/>
      <c r="U54" s="172"/>
      <c r="V54" s="172"/>
      <c r="W54" s="173"/>
      <c r="X54" s="135">
        <f>IF($AI$54=0,"",IF($AI$54=1,1,IF($AI$54=2,2,IF($AI$54=3,3,IF($AI$54=4,4,IF($AI$54=5,5))))))</f>
      </c>
      <c r="Y54" s="134"/>
      <c r="Z54" s="134"/>
      <c r="AA54" s="134"/>
      <c r="AB54" s="134"/>
      <c r="AC54" s="134"/>
      <c r="AD54" s="134"/>
      <c r="AE54" s="134"/>
      <c r="AF54" s="134"/>
      <c r="AG54" s="134"/>
      <c r="AH54" s="18">
        <f>MIN(R18:S50)</f>
        <v>0</v>
      </c>
      <c r="AI54" s="18">
        <f>MIN(AF18:AG50)</f>
        <v>0</v>
      </c>
      <c r="AJ54" s="18"/>
      <c r="AK54" s="117"/>
      <c r="AL54" s="18"/>
      <c r="AM54" s="18"/>
      <c r="AN54" s="18"/>
      <c r="AO54" s="18"/>
      <c r="AP54" s="18"/>
      <c r="AQ54" s="18"/>
      <c r="AR54" s="18"/>
      <c r="AS54" s="117"/>
      <c r="AT54" s="18"/>
      <c r="AU54" s="18"/>
    </row>
    <row r="55" spans="1:33" ht="13.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7:18" ht="13.5" hidden="1">
      <c r="G56" s="7" t="s">
        <v>154</v>
      </c>
      <c r="L56" s="7">
        <v>1</v>
      </c>
      <c r="O56" s="7">
        <v>230</v>
      </c>
      <c r="R56" s="7">
        <v>5</v>
      </c>
    </row>
    <row r="57" spans="7:18" ht="13.5" hidden="1">
      <c r="G57" s="7" t="s">
        <v>155</v>
      </c>
      <c r="L57" s="7">
        <v>2</v>
      </c>
      <c r="O57" s="7">
        <v>170</v>
      </c>
      <c r="R57" s="7">
        <v>4</v>
      </c>
    </row>
    <row r="58" spans="7:18" ht="13.5" hidden="1">
      <c r="G58" s="7" t="s">
        <v>156</v>
      </c>
      <c r="L58" s="7">
        <v>3</v>
      </c>
      <c r="O58" s="7">
        <v>130</v>
      </c>
      <c r="R58" s="7">
        <v>3</v>
      </c>
    </row>
    <row r="59" spans="7:18" ht="13.5" hidden="1">
      <c r="G59" s="7" t="s">
        <v>157</v>
      </c>
      <c r="L59" s="7">
        <v>4</v>
      </c>
      <c r="O59" s="7" t="s">
        <v>55</v>
      </c>
      <c r="R59" s="7">
        <v>2</v>
      </c>
    </row>
    <row r="60" spans="7:18" ht="13.5" hidden="1">
      <c r="G60" s="7" t="s">
        <v>14</v>
      </c>
      <c r="L60" s="7">
        <v>5</v>
      </c>
      <c r="R60" s="7">
        <v>1</v>
      </c>
    </row>
    <row r="61" spans="7:12" ht="13.5" hidden="1">
      <c r="G61" s="7" t="s">
        <v>15</v>
      </c>
      <c r="L61" s="7" t="s">
        <v>13</v>
      </c>
    </row>
    <row r="62" ht="13.5" hidden="1">
      <c r="G62" s="7" t="s">
        <v>16</v>
      </c>
    </row>
    <row r="63" ht="13.5" hidden="1">
      <c r="G63" s="7" t="s">
        <v>17</v>
      </c>
    </row>
    <row r="64" ht="13.5" hidden="1">
      <c r="G64" s="7" t="s">
        <v>18</v>
      </c>
    </row>
    <row r="65" ht="13.5" hidden="1">
      <c r="G65" s="7" t="s">
        <v>19</v>
      </c>
    </row>
    <row r="66" ht="13.5" hidden="1">
      <c r="G66" s="7" t="s">
        <v>20</v>
      </c>
    </row>
    <row r="67" ht="13.5" hidden="1">
      <c r="G67" s="7" t="s">
        <v>21</v>
      </c>
    </row>
    <row r="68" ht="13.5" hidden="1">
      <c r="G68" s="7" t="s">
        <v>22</v>
      </c>
    </row>
    <row r="69" ht="13.5" hidden="1">
      <c r="G69" s="7" t="s">
        <v>13</v>
      </c>
    </row>
    <row r="70" ht="13.5" hidden="1"/>
  </sheetData>
  <sheetProtection password="CC3E" sheet="1" objects="1" scenarios="1"/>
  <mergeCells count="212">
    <mergeCell ref="B46:E47"/>
    <mergeCell ref="F46:K46"/>
    <mergeCell ref="T46:Y46"/>
    <mergeCell ref="F47:K47"/>
    <mergeCell ref="T47:Y47"/>
    <mergeCell ref="O45:Q47"/>
    <mergeCell ref="R45:S47"/>
    <mergeCell ref="T45:Y45"/>
    <mergeCell ref="A45:A47"/>
    <mergeCell ref="B45:E45"/>
    <mergeCell ref="F45:K45"/>
    <mergeCell ref="L45:N47"/>
    <mergeCell ref="AC45:AE47"/>
    <mergeCell ref="O30:Q32"/>
    <mergeCell ref="F33:K33"/>
    <mergeCell ref="T35:Y35"/>
    <mergeCell ref="L33:N35"/>
    <mergeCell ref="O33:Q35"/>
    <mergeCell ref="AF18:AG20"/>
    <mergeCell ref="AF30:AG32"/>
    <mergeCell ref="AF24:AG26"/>
    <mergeCell ref="B4:D4"/>
    <mergeCell ref="E4:H4"/>
    <mergeCell ref="T19:Y19"/>
    <mergeCell ref="T20:Y20"/>
    <mergeCell ref="T18:Y18"/>
    <mergeCell ref="Z15:AB17"/>
    <mergeCell ref="B3:AG3"/>
    <mergeCell ref="Q4:AG4"/>
    <mergeCell ref="AC18:AE20"/>
    <mergeCell ref="N4:P4"/>
    <mergeCell ref="I4:M4"/>
    <mergeCell ref="B14:S14"/>
    <mergeCell ref="B19:E20"/>
    <mergeCell ref="A6:AG7"/>
    <mergeCell ref="AF15:AG17"/>
    <mergeCell ref="B15:E17"/>
    <mergeCell ref="A42:A44"/>
    <mergeCell ref="B42:E42"/>
    <mergeCell ref="F40:K40"/>
    <mergeCell ref="A14:A17"/>
    <mergeCell ref="O27:Q29"/>
    <mergeCell ref="A33:A35"/>
    <mergeCell ref="B33:E33"/>
    <mergeCell ref="O24:Q26"/>
    <mergeCell ref="L39:N41"/>
    <mergeCell ref="F41:K41"/>
    <mergeCell ref="O39:Q41"/>
    <mergeCell ref="R15:S17"/>
    <mergeCell ref="L15:N17"/>
    <mergeCell ref="O15:Q17"/>
    <mergeCell ref="A30:A32"/>
    <mergeCell ref="B30:E30"/>
    <mergeCell ref="F30:K30"/>
    <mergeCell ref="R48:S50"/>
    <mergeCell ref="O48:Q50"/>
    <mergeCell ref="B43:E44"/>
    <mergeCell ref="F43:K43"/>
    <mergeCell ref="B40:E41"/>
    <mergeCell ref="A48:A50"/>
    <mergeCell ref="B48:E48"/>
    <mergeCell ref="AF33:AG35"/>
    <mergeCell ref="A39:A41"/>
    <mergeCell ref="B39:E39"/>
    <mergeCell ref="F39:K39"/>
    <mergeCell ref="A27:A29"/>
    <mergeCell ref="B27:E27"/>
    <mergeCell ref="F27:K27"/>
    <mergeCell ref="B34:E35"/>
    <mergeCell ref="F34:K34"/>
    <mergeCell ref="F35:K35"/>
    <mergeCell ref="Z36:AB38"/>
    <mergeCell ref="AC36:AE38"/>
    <mergeCell ref="Z33:AB35"/>
    <mergeCell ref="T34:Y34"/>
    <mergeCell ref="R33:S35"/>
    <mergeCell ref="A36:A38"/>
    <mergeCell ref="B36:E36"/>
    <mergeCell ref="T33:Y33"/>
    <mergeCell ref="AC33:AE35"/>
    <mergeCell ref="O18:Q20"/>
    <mergeCell ref="R18:S20"/>
    <mergeCell ref="F44:K44"/>
    <mergeCell ref="T44:Y44"/>
    <mergeCell ref="AC39:AE41"/>
    <mergeCell ref="F42:K42"/>
    <mergeCell ref="L42:N44"/>
    <mergeCell ref="O42:Q44"/>
    <mergeCell ref="R42:S44"/>
    <mergeCell ref="T42:Y42"/>
    <mergeCell ref="T15:Y17"/>
    <mergeCell ref="AC15:AE17"/>
    <mergeCell ref="T14:AG14"/>
    <mergeCell ref="T41:Y41"/>
    <mergeCell ref="Z42:AB44"/>
    <mergeCell ref="Z18:AB20"/>
    <mergeCell ref="Z39:AB41"/>
    <mergeCell ref="T40:Y40"/>
    <mergeCell ref="AC42:AE44"/>
    <mergeCell ref="AF42:AG44"/>
    <mergeCell ref="F15:K17"/>
    <mergeCell ref="F18:K18"/>
    <mergeCell ref="F19:K19"/>
    <mergeCell ref="F20:K20"/>
    <mergeCell ref="L18:N20"/>
    <mergeCell ref="A18:A20"/>
    <mergeCell ref="B18:E18"/>
    <mergeCell ref="L30:N32"/>
    <mergeCell ref="B31:E32"/>
    <mergeCell ref="L27:N29"/>
    <mergeCell ref="F31:K31"/>
    <mergeCell ref="F32:K32"/>
    <mergeCell ref="B49:E50"/>
    <mergeCell ref="F49:K49"/>
    <mergeCell ref="F50:K50"/>
    <mergeCell ref="F48:K48"/>
    <mergeCell ref="L48:N50"/>
    <mergeCell ref="R39:S41"/>
    <mergeCell ref="T39:Y39"/>
    <mergeCell ref="AC48:AE50"/>
    <mergeCell ref="AF48:AG50"/>
    <mergeCell ref="T49:Y49"/>
    <mergeCell ref="T50:Y50"/>
    <mergeCell ref="T43:Y43"/>
    <mergeCell ref="AF39:AG41"/>
    <mergeCell ref="AF45:AG47"/>
    <mergeCell ref="Z45:AB47"/>
    <mergeCell ref="AC27:AE29"/>
    <mergeCell ref="A54:E54"/>
    <mergeCell ref="P54:W54"/>
    <mergeCell ref="A52:E52"/>
    <mergeCell ref="P52:W52"/>
    <mergeCell ref="A53:E53"/>
    <mergeCell ref="P53:W53"/>
    <mergeCell ref="F53:O53"/>
    <mergeCell ref="T48:Y48"/>
    <mergeCell ref="Z48:AB50"/>
    <mergeCell ref="AC30:AE32"/>
    <mergeCell ref="T31:Y31"/>
    <mergeCell ref="T32:Y32"/>
    <mergeCell ref="AF27:AG29"/>
    <mergeCell ref="B28:E29"/>
    <mergeCell ref="F28:K28"/>
    <mergeCell ref="T28:Y28"/>
    <mergeCell ref="F29:K29"/>
    <mergeCell ref="T29:Y29"/>
    <mergeCell ref="R27:S29"/>
    <mergeCell ref="Z21:AB23"/>
    <mergeCell ref="A21:A23"/>
    <mergeCell ref="B21:E21"/>
    <mergeCell ref="F21:K21"/>
    <mergeCell ref="L21:N23"/>
    <mergeCell ref="T30:Y30"/>
    <mergeCell ref="Z30:AB32"/>
    <mergeCell ref="T27:Y27"/>
    <mergeCell ref="Z27:AB29"/>
    <mergeCell ref="R30:S32"/>
    <mergeCell ref="AC21:AE23"/>
    <mergeCell ref="AF21:AG23"/>
    <mergeCell ref="B22:E23"/>
    <mergeCell ref="F22:K22"/>
    <mergeCell ref="T22:Y22"/>
    <mergeCell ref="F23:K23"/>
    <mergeCell ref="T23:Y23"/>
    <mergeCell ref="O21:Q23"/>
    <mergeCell ref="R21:S23"/>
    <mergeCell ref="T21:Y21"/>
    <mergeCell ref="T26:Y26"/>
    <mergeCell ref="A24:A26"/>
    <mergeCell ref="B24:E24"/>
    <mergeCell ref="F24:K24"/>
    <mergeCell ref="L24:N26"/>
    <mergeCell ref="B25:E26"/>
    <mergeCell ref="F25:K25"/>
    <mergeCell ref="F26:K26"/>
    <mergeCell ref="R24:S26"/>
    <mergeCell ref="B37:E38"/>
    <mergeCell ref="F37:K37"/>
    <mergeCell ref="T37:Y37"/>
    <mergeCell ref="F38:K38"/>
    <mergeCell ref="T38:Y38"/>
    <mergeCell ref="L36:N38"/>
    <mergeCell ref="O36:Q38"/>
    <mergeCell ref="R36:S38"/>
    <mergeCell ref="T36:Y36"/>
    <mergeCell ref="AI13:AO13"/>
    <mergeCell ref="F52:O52"/>
    <mergeCell ref="X52:AG52"/>
    <mergeCell ref="AL14:AM14"/>
    <mergeCell ref="AL15:AL17"/>
    <mergeCell ref="AM15:AM17"/>
    <mergeCell ref="AI14:AK14"/>
    <mergeCell ref="AI15:AI17"/>
    <mergeCell ref="AF36:AG38"/>
    <mergeCell ref="F36:K36"/>
    <mergeCell ref="X53:AG53"/>
    <mergeCell ref="F54:O54"/>
    <mergeCell ref="X54:AG54"/>
    <mergeCell ref="AS15:AS17"/>
    <mergeCell ref="AJ15:AJ17"/>
    <mergeCell ref="AK15:AK17"/>
    <mergeCell ref="T24:Y24"/>
    <mergeCell ref="Z24:AB26"/>
    <mergeCell ref="AC24:AE26"/>
    <mergeCell ref="T25:Y25"/>
    <mergeCell ref="AQ13:AU13"/>
    <mergeCell ref="AQ14:AS14"/>
    <mergeCell ref="AT14:AU14"/>
    <mergeCell ref="AQ15:AQ17"/>
    <mergeCell ref="AR15:AR17"/>
    <mergeCell ref="AU15:AU17"/>
    <mergeCell ref="AT15:AT17"/>
  </mergeCells>
  <dataValidations count="3">
    <dataValidation type="list" allowBlank="1" showInputMessage="1" showErrorMessage="1" promptTitle="床仕上げ材" prompt="床仕上げ構造区分１（1-a、1-b）&#10;床仕上げ構造区分２（2-a、2-b-a、2-b-b）                            &#10;床仕上げ構造区分３（3-a、3-b-a、3-b-b）&#10;床仕上げ構造区分４（4-a、4-b-a、4-b-b、4-b-ｃ）&#10;床仕上げ構造区分５（5-a）&#10;その他  " sqref="T18:Y50 F18:K50">
      <formula1>$G$56:$G$69</formula1>
    </dataValidation>
    <dataValidation allowBlank="1" showInputMessage="1" showErrorMessage="1" promptTitle="床仕上げ構造区分" prompt="床仕上げ構造区分１&#10;床仕上げ構造区分２&#10;床仕上げ構造区分３&#10;床仕上げ構造区分４&#10;床仕上げ構造区分５&#10;その他&#10;&#10;※一受音室に仕様の異なる界床の部分が存在する場合にあっては、それらの部分のうち、性能の最も低い界床の部分が、当該受音室の界床全面にあるものとして扱う" sqref="L18:N50 Z18:AB50"/>
    <dataValidation type="list" allowBlank="1" showInputMessage="1" promptTitle="床構造区分" prompt="床構造区分１（均質単板スラブ等の等価厚さ 230mm以上）&#10;床構造区分２（均質単板スラブ等の等価厚さ 170mm以上）&#10;床構造区分３（均質単板スラブ等の等価厚さ 130mm以上）&#10;その他の床構造&#10;" sqref="O18:Q50 AC18:AE50">
      <formula1>$O$56:$O$59</formula1>
    </dataValidation>
  </dataValidations>
  <printOptions/>
  <pageMargins left="0.7874015748031497" right="0.1968503937007874" top="0.5905511811023623" bottom="0.1968503937007874" header="0.511811023622047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71"/>
  <sheetViews>
    <sheetView zoomScale="75" zoomScaleNormal="75" zoomScalePageLayoutView="0" workbookViewId="0" topLeftCell="A1">
      <selection activeCell="BA15" sqref="BA15"/>
    </sheetView>
  </sheetViews>
  <sheetFormatPr defaultColWidth="9.00390625" defaultRowHeight="13.5"/>
  <cols>
    <col min="1" max="1" width="9.875" style="7" customWidth="1"/>
    <col min="2" max="11" width="2.50390625" style="7" customWidth="1"/>
    <col min="12" max="14" width="2.625" style="7" customWidth="1"/>
    <col min="15" max="15" width="2.75390625" style="7" customWidth="1"/>
    <col min="16" max="16" width="2.625" style="7" customWidth="1"/>
    <col min="17" max="17" width="2.125" style="7" customWidth="1"/>
    <col min="18" max="19" width="2.50390625" style="7" customWidth="1"/>
    <col min="20" max="20" width="2.75390625" style="7" customWidth="1"/>
    <col min="21" max="23" width="2.625" style="7" customWidth="1"/>
    <col min="24" max="25" width="2.50390625" style="7" customWidth="1"/>
    <col min="26" max="28" width="2.625" style="7" customWidth="1"/>
    <col min="29" max="29" width="2.75390625" style="7" customWidth="1"/>
    <col min="30" max="31" width="2.50390625" style="7" customWidth="1"/>
    <col min="32" max="33" width="2.625" style="7" customWidth="1"/>
    <col min="34" max="35" width="5.00390625" style="7" hidden="1" customWidth="1"/>
    <col min="36" max="36" width="5.00390625" style="112" hidden="1" customWidth="1"/>
    <col min="37" max="43" width="5.00390625" style="7" hidden="1" customWidth="1"/>
    <col min="44" max="44" width="5.00390625" style="112" hidden="1" customWidth="1"/>
    <col min="45" max="47" width="5.00390625" style="7" hidden="1" customWidth="1"/>
    <col min="48" max="49" width="5.00390625" style="7" customWidth="1"/>
    <col min="50" max="50" width="5.00390625" style="1" customWidth="1"/>
    <col min="51" max="55" width="5.00390625" style="7" customWidth="1"/>
    <col min="56" max="64" width="7.50390625" style="7" customWidth="1"/>
    <col min="65" max="16384" width="9.00390625" style="7" customWidth="1"/>
  </cols>
  <sheetData>
    <row r="1" spans="1:50" s="19" customFormat="1" ht="16.5" customHeight="1">
      <c r="A1" s="10" t="s">
        <v>59</v>
      </c>
      <c r="AG1" s="1"/>
      <c r="AH1" s="1"/>
      <c r="AI1" s="1"/>
      <c r="AJ1" s="109"/>
      <c r="AK1" s="1"/>
      <c r="AL1" s="1"/>
      <c r="AM1" s="1"/>
      <c r="AN1" s="1"/>
      <c r="AO1" s="1"/>
      <c r="AP1" s="1"/>
      <c r="AQ1" s="1"/>
      <c r="AR1" s="109"/>
      <c r="AS1" s="1"/>
      <c r="AT1" s="1"/>
      <c r="AU1" s="1"/>
      <c r="AV1" s="1"/>
      <c r="AW1" s="1"/>
      <c r="AX1" s="1"/>
    </row>
    <row r="2" spans="1:49" ht="1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2"/>
      <c r="AG2" s="1"/>
      <c r="AH2" s="1"/>
      <c r="AI2" s="1"/>
      <c r="AJ2" s="109"/>
      <c r="AK2" s="1"/>
      <c r="AL2" s="1"/>
      <c r="AM2" s="1"/>
      <c r="AN2" s="1"/>
      <c r="AO2" s="1"/>
      <c r="AP2" s="1"/>
      <c r="AQ2" s="1"/>
      <c r="AR2" s="109"/>
      <c r="AS2" s="1"/>
      <c r="AT2" s="1"/>
      <c r="AU2" s="1"/>
      <c r="AV2" s="1"/>
      <c r="AW2" s="1"/>
    </row>
    <row r="3" spans="1:50" s="8" customFormat="1" ht="18" customHeight="1">
      <c r="A3" s="5" t="s">
        <v>4</v>
      </c>
      <c r="B3" s="195">
        <f>IF('表紙'!$B$46="","",'表紙'!$B$46)</f>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7"/>
      <c r="AH3" s="11"/>
      <c r="AI3" s="11"/>
      <c r="AJ3" s="11"/>
      <c r="AK3" s="11"/>
      <c r="AL3" s="11"/>
      <c r="AM3" s="11"/>
      <c r="AN3" s="11"/>
      <c r="AO3" s="11"/>
      <c r="AP3" s="11"/>
      <c r="AQ3" s="11"/>
      <c r="AR3" s="11"/>
      <c r="AS3" s="11"/>
      <c r="AT3" s="11"/>
      <c r="AU3" s="11"/>
      <c r="AV3" s="11"/>
      <c r="AW3" s="11"/>
      <c r="AX3" s="11"/>
    </row>
    <row r="4" spans="1:50" s="8" customFormat="1" ht="34.5" customHeight="1">
      <c r="A4" s="5" t="s">
        <v>5</v>
      </c>
      <c r="B4" s="207"/>
      <c r="C4" s="208"/>
      <c r="D4" s="209"/>
      <c r="E4" s="175" t="s">
        <v>6</v>
      </c>
      <c r="F4" s="201"/>
      <c r="G4" s="201"/>
      <c r="H4" s="202"/>
      <c r="I4" s="203" t="s">
        <v>38</v>
      </c>
      <c r="J4" s="204"/>
      <c r="K4" s="204"/>
      <c r="L4" s="204"/>
      <c r="M4" s="205"/>
      <c r="N4" s="175" t="s">
        <v>34</v>
      </c>
      <c r="O4" s="201"/>
      <c r="P4" s="202"/>
      <c r="Q4" s="198"/>
      <c r="R4" s="199"/>
      <c r="S4" s="199"/>
      <c r="T4" s="199"/>
      <c r="U4" s="199"/>
      <c r="V4" s="199"/>
      <c r="W4" s="199"/>
      <c r="X4" s="199"/>
      <c r="Y4" s="199"/>
      <c r="Z4" s="199"/>
      <c r="AA4" s="199"/>
      <c r="AB4" s="199"/>
      <c r="AC4" s="199"/>
      <c r="AD4" s="199"/>
      <c r="AE4" s="199"/>
      <c r="AF4" s="199"/>
      <c r="AG4" s="200"/>
      <c r="AH4" s="11"/>
      <c r="AI4" s="110"/>
      <c r="AJ4" s="111"/>
      <c r="AK4" s="11"/>
      <c r="AL4" s="11"/>
      <c r="AM4" s="11"/>
      <c r="AN4" s="11"/>
      <c r="AO4" s="11"/>
      <c r="AP4" s="11"/>
      <c r="AQ4" s="110"/>
      <c r="AR4" s="111"/>
      <c r="AS4" s="11"/>
      <c r="AT4" s="11"/>
      <c r="AU4" s="11"/>
      <c r="AV4" s="11"/>
      <c r="AW4" s="11"/>
      <c r="AX4" s="11"/>
    </row>
    <row r="5" spans="33:49" ht="13.5" customHeight="1">
      <c r="AG5" s="1"/>
      <c r="AH5" s="1"/>
      <c r="AI5" s="1"/>
      <c r="AJ5" s="109"/>
      <c r="AK5" s="1"/>
      <c r="AL5" s="1"/>
      <c r="AM5" s="1"/>
      <c r="AN5" s="1"/>
      <c r="AO5" s="1"/>
      <c r="AP5" s="1"/>
      <c r="AQ5" s="1"/>
      <c r="AR5" s="109"/>
      <c r="AS5" s="1"/>
      <c r="AT5" s="1"/>
      <c r="AU5" s="1"/>
      <c r="AV5" s="1"/>
      <c r="AW5" s="1"/>
    </row>
    <row r="6" spans="1:44" s="1" customFormat="1" ht="14.25" customHeight="1">
      <c r="A6" s="206" t="s">
        <v>160</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J6" s="109"/>
      <c r="AR6" s="109"/>
    </row>
    <row r="7" spans="1:44" s="1" customFormat="1" ht="14.25" customHeight="1">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J7" s="109"/>
      <c r="AR7" s="109"/>
    </row>
    <row r="8" spans="1:49" s="1" customFormat="1" ht="9"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7"/>
      <c r="AI8" s="7"/>
      <c r="AJ8" s="112"/>
      <c r="AK8" s="7"/>
      <c r="AL8" s="7"/>
      <c r="AM8" s="7"/>
      <c r="AN8" s="7"/>
      <c r="AO8" s="7"/>
      <c r="AP8" s="7"/>
      <c r="AQ8" s="7"/>
      <c r="AR8" s="112"/>
      <c r="AS8" s="7"/>
      <c r="AT8" s="7"/>
      <c r="AU8" s="7"/>
      <c r="AV8" s="7"/>
      <c r="AW8" s="7"/>
    </row>
    <row r="9" spans="1:49" s="1" customFormat="1" ht="14.25" customHeight="1">
      <c r="A9" s="2" t="s">
        <v>159</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7"/>
      <c r="AI9" s="7"/>
      <c r="AJ9" s="112"/>
      <c r="AK9" s="7"/>
      <c r="AL9" s="7"/>
      <c r="AM9" s="7"/>
      <c r="AN9" s="7"/>
      <c r="AO9" s="7"/>
      <c r="AP9" s="7"/>
      <c r="AQ9" s="7"/>
      <c r="AR9" s="112"/>
      <c r="AS9" s="7"/>
      <c r="AT9" s="7"/>
      <c r="AU9" s="7"/>
      <c r="AV9" s="7"/>
      <c r="AW9" s="7"/>
    </row>
    <row r="10" spans="1:44" s="2" customFormat="1" ht="14.25" customHeight="1">
      <c r="A10" s="2" t="s">
        <v>162</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J10" s="113"/>
      <c r="AR10" s="113"/>
    </row>
    <row r="11" spans="1:44" s="2" customFormat="1" ht="14.25" customHeight="1">
      <c r="A11" s="2" t="s">
        <v>163</v>
      </c>
      <c r="B11" s="3"/>
      <c r="C11" s="3"/>
      <c r="D11" s="3"/>
      <c r="AJ11" s="113"/>
      <c r="AR11" s="113"/>
    </row>
    <row r="12" spans="2:44" s="2" customFormat="1" ht="13.5" customHeight="1">
      <c r="B12" s="3"/>
      <c r="C12" s="3"/>
      <c r="D12" s="3"/>
      <c r="AJ12" s="113"/>
      <c r="AR12" s="113"/>
    </row>
    <row r="13" spans="1:47" s="2" customFormat="1" ht="13.5">
      <c r="A13" s="2" t="s">
        <v>0</v>
      </c>
      <c r="AI13" s="128" t="s">
        <v>116</v>
      </c>
      <c r="AJ13" s="128"/>
      <c r="AK13" s="128"/>
      <c r="AL13" s="128"/>
      <c r="AM13" s="128"/>
      <c r="AN13" s="128"/>
      <c r="AO13" s="128"/>
      <c r="AQ13" s="128" t="s">
        <v>125</v>
      </c>
      <c r="AR13" s="128"/>
      <c r="AS13" s="128"/>
      <c r="AT13" s="128"/>
      <c r="AU13" s="128"/>
    </row>
    <row r="14" spans="1:50" s="9" customFormat="1" ht="15.75" customHeight="1">
      <c r="A14" s="213" t="s">
        <v>1</v>
      </c>
      <c r="B14" s="191" t="s">
        <v>39</v>
      </c>
      <c r="C14" s="191"/>
      <c r="D14" s="191"/>
      <c r="E14" s="191"/>
      <c r="F14" s="191"/>
      <c r="G14" s="191"/>
      <c r="H14" s="191"/>
      <c r="I14" s="191"/>
      <c r="J14" s="191"/>
      <c r="K14" s="191"/>
      <c r="L14" s="191"/>
      <c r="M14" s="191"/>
      <c r="N14" s="191"/>
      <c r="O14" s="191"/>
      <c r="P14" s="191"/>
      <c r="Q14" s="191"/>
      <c r="R14" s="191"/>
      <c r="S14" s="191"/>
      <c r="T14" s="191" t="s">
        <v>9</v>
      </c>
      <c r="U14" s="191"/>
      <c r="V14" s="191"/>
      <c r="W14" s="191"/>
      <c r="X14" s="191"/>
      <c r="Y14" s="191"/>
      <c r="Z14" s="191"/>
      <c r="AA14" s="191"/>
      <c r="AB14" s="191"/>
      <c r="AC14" s="191"/>
      <c r="AD14" s="191"/>
      <c r="AE14" s="191"/>
      <c r="AF14" s="191"/>
      <c r="AG14" s="191"/>
      <c r="AI14" s="128" t="s">
        <v>117</v>
      </c>
      <c r="AJ14" s="128"/>
      <c r="AK14" s="128"/>
      <c r="AL14" s="128" t="s">
        <v>118</v>
      </c>
      <c r="AM14" s="128"/>
      <c r="AQ14" s="128" t="s">
        <v>117</v>
      </c>
      <c r="AR14" s="128"/>
      <c r="AS14" s="128"/>
      <c r="AT14" s="128" t="s">
        <v>118</v>
      </c>
      <c r="AU14" s="128"/>
      <c r="AX14" s="12"/>
    </row>
    <row r="15" spans="1:50" s="9" customFormat="1" ht="15.75" customHeight="1">
      <c r="A15" s="214"/>
      <c r="B15" s="186" t="s">
        <v>131</v>
      </c>
      <c r="C15" s="186"/>
      <c r="D15" s="186"/>
      <c r="E15" s="186"/>
      <c r="F15" s="186" t="s">
        <v>37</v>
      </c>
      <c r="G15" s="218"/>
      <c r="H15" s="218"/>
      <c r="I15" s="218"/>
      <c r="J15" s="218"/>
      <c r="K15" s="219"/>
      <c r="L15" s="192" t="s">
        <v>10</v>
      </c>
      <c r="M15" s="186"/>
      <c r="N15" s="186"/>
      <c r="O15" s="186" t="s">
        <v>132</v>
      </c>
      <c r="P15" s="186"/>
      <c r="Q15" s="186"/>
      <c r="R15" s="186" t="s">
        <v>40</v>
      </c>
      <c r="S15" s="186"/>
      <c r="T15" s="186" t="s">
        <v>36</v>
      </c>
      <c r="U15" s="218"/>
      <c r="V15" s="218"/>
      <c r="W15" s="218"/>
      <c r="X15" s="218"/>
      <c r="Y15" s="220"/>
      <c r="Z15" s="188" t="s">
        <v>11</v>
      </c>
      <c r="AA15" s="186"/>
      <c r="AB15" s="186"/>
      <c r="AC15" s="186" t="s">
        <v>12</v>
      </c>
      <c r="AD15" s="186"/>
      <c r="AE15" s="186"/>
      <c r="AF15" s="186" t="s">
        <v>40</v>
      </c>
      <c r="AG15" s="186"/>
      <c r="AI15" s="129" t="s">
        <v>119</v>
      </c>
      <c r="AJ15" s="129" t="s">
        <v>120</v>
      </c>
      <c r="AK15" s="129" t="s">
        <v>121</v>
      </c>
      <c r="AL15" s="130" t="s">
        <v>158</v>
      </c>
      <c r="AM15" s="129" t="s">
        <v>126</v>
      </c>
      <c r="AQ15" s="129" t="s">
        <v>119</v>
      </c>
      <c r="AR15" s="129" t="s">
        <v>120</v>
      </c>
      <c r="AS15" s="129" t="s">
        <v>121</v>
      </c>
      <c r="AT15" s="130" t="s">
        <v>158</v>
      </c>
      <c r="AU15" s="129" t="s">
        <v>126</v>
      </c>
      <c r="AX15" s="12"/>
    </row>
    <row r="16" spans="1:50" s="9" customFormat="1" ht="15.75" customHeight="1">
      <c r="A16" s="214"/>
      <c r="B16" s="186"/>
      <c r="C16" s="186"/>
      <c r="D16" s="186"/>
      <c r="E16" s="186"/>
      <c r="F16" s="218"/>
      <c r="G16" s="218"/>
      <c r="H16" s="218"/>
      <c r="I16" s="218"/>
      <c r="J16" s="218"/>
      <c r="K16" s="219"/>
      <c r="L16" s="192"/>
      <c r="M16" s="186"/>
      <c r="N16" s="186"/>
      <c r="O16" s="186"/>
      <c r="P16" s="186"/>
      <c r="Q16" s="186"/>
      <c r="R16" s="186"/>
      <c r="S16" s="186"/>
      <c r="T16" s="218"/>
      <c r="U16" s="218"/>
      <c r="V16" s="218"/>
      <c r="W16" s="218"/>
      <c r="X16" s="218"/>
      <c r="Y16" s="220"/>
      <c r="Z16" s="188"/>
      <c r="AA16" s="186"/>
      <c r="AB16" s="186"/>
      <c r="AC16" s="186"/>
      <c r="AD16" s="186"/>
      <c r="AE16" s="186"/>
      <c r="AF16" s="186"/>
      <c r="AG16" s="186"/>
      <c r="AI16" s="129"/>
      <c r="AJ16" s="129"/>
      <c r="AK16" s="129"/>
      <c r="AL16" s="130"/>
      <c r="AM16" s="129"/>
      <c r="AQ16" s="129"/>
      <c r="AR16" s="129"/>
      <c r="AS16" s="129"/>
      <c r="AT16" s="130"/>
      <c r="AU16" s="129"/>
      <c r="AX16" s="12"/>
    </row>
    <row r="17" spans="1:50" s="9" customFormat="1" ht="15.75" customHeight="1">
      <c r="A17" s="214"/>
      <c r="B17" s="186"/>
      <c r="C17" s="186"/>
      <c r="D17" s="186"/>
      <c r="E17" s="186"/>
      <c r="F17" s="218"/>
      <c r="G17" s="218"/>
      <c r="H17" s="218"/>
      <c r="I17" s="218"/>
      <c r="J17" s="218"/>
      <c r="K17" s="219"/>
      <c r="L17" s="192"/>
      <c r="M17" s="186"/>
      <c r="N17" s="186"/>
      <c r="O17" s="186"/>
      <c r="P17" s="186"/>
      <c r="Q17" s="186"/>
      <c r="R17" s="186"/>
      <c r="S17" s="186"/>
      <c r="T17" s="218"/>
      <c r="U17" s="218"/>
      <c r="V17" s="218"/>
      <c r="W17" s="218"/>
      <c r="X17" s="218"/>
      <c r="Y17" s="220"/>
      <c r="Z17" s="188"/>
      <c r="AA17" s="186"/>
      <c r="AB17" s="186"/>
      <c r="AC17" s="186"/>
      <c r="AD17" s="186"/>
      <c r="AE17" s="186"/>
      <c r="AF17" s="186"/>
      <c r="AG17" s="186"/>
      <c r="AI17" s="129"/>
      <c r="AJ17" s="129"/>
      <c r="AK17" s="129"/>
      <c r="AL17" s="130"/>
      <c r="AM17" s="129"/>
      <c r="AQ17" s="129"/>
      <c r="AR17" s="129"/>
      <c r="AS17" s="129"/>
      <c r="AT17" s="130"/>
      <c r="AU17" s="129"/>
      <c r="AX17" s="12"/>
    </row>
    <row r="18" spans="1:47" s="14" customFormat="1" ht="15" customHeight="1">
      <c r="A18" s="163"/>
      <c r="B18" s="169"/>
      <c r="C18" s="169"/>
      <c r="D18" s="169"/>
      <c r="E18" s="169"/>
      <c r="F18" s="137"/>
      <c r="G18" s="137"/>
      <c r="H18" s="137"/>
      <c r="I18" s="137"/>
      <c r="J18" s="137"/>
      <c r="K18" s="161"/>
      <c r="L18" s="139">
        <f>IF(ISERROR(AK18),"その他",AK18)</f>
      </c>
      <c r="M18" s="140"/>
      <c r="N18" s="140"/>
      <c r="O18" s="163"/>
      <c r="P18" s="163"/>
      <c r="Q18" s="163"/>
      <c r="R18" s="155">
        <f>IF(L18="","",IF(ISERROR(VLOOKUP(AM18&amp;L18,'データ_8-2ボイド'!$A$2:$D$15,4,FALSE)),ABS("1"),VLOOKUP(AM18&amp;L18,'データ_8-2ボイド'!$A$2:$D$15,4,FALSE)))</f>
      </c>
      <c r="S18" s="156"/>
      <c r="T18" s="137"/>
      <c r="U18" s="137"/>
      <c r="V18" s="137"/>
      <c r="W18" s="137"/>
      <c r="X18" s="137"/>
      <c r="Y18" s="138"/>
      <c r="Z18" s="139">
        <f>IF(ISERROR(AS18),"その他",AS18)</f>
      </c>
      <c r="AA18" s="140"/>
      <c r="AB18" s="140"/>
      <c r="AC18" s="163"/>
      <c r="AD18" s="163"/>
      <c r="AE18" s="163"/>
      <c r="AF18" s="155">
        <f>IF(Z18="","",IF(ISERROR(VLOOKUP(AU18&amp;Z18,'データ_8-2ボイド'!$A$2:$D$15,4,FALSE)),ABS("1"),VLOOKUP(AU18&amp;Z18,'データ_8-2ボイド'!$A$2:$D$15,4,FALSE)))</f>
      </c>
      <c r="AG18" s="156"/>
      <c r="AI18" s="14">
        <f>LEFT(F18,1)</f>
      </c>
      <c r="AJ18" s="14">
        <f>IF(AI18="","",ABS(AI18))</f>
      </c>
      <c r="AK18" s="14">
        <f>IF(AJ18="","",MAX(AJ18:AJ20))</f>
      </c>
      <c r="AL18" s="114">
        <f>FLOOR(O18,10)</f>
        <v>0</v>
      </c>
      <c r="AM18" s="114" t="e">
        <f>IF(ISERROR(AL18),"その他の床構造",VLOOKUP(AL18,$AN$18:$AO$48,2,FALSE))</f>
        <v>#N/A</v>
      </c>
      <c r="AN18" s="14">
        <v>400</v>
      </c>
      <c r="AO18" s="14">
        <v>280</v>
      </c>
      <c r="AQ18" s="14">
        <f aca="true" t="shared" si="0" ref="AQ18:AQ44">LEFT(T18,1)</f>
      </c>
      <c r="AR18" s="14">
        <f aca="true" t="shared" si="1" ref="AR18:AR44">IF(AQ18="","",ABS(AQ18))</f>
      </c>
      <c r="AS18" s="14">
        <f>IF(AR18="","",MAX(AR18:AR20))</f>
      </c>
      <c r="AT18" s="114">
        <f>FLOOR(AC18,10)</f>
        <v>0</v>
      </c>
      <c r="AU18" s="114" t="e">
        <f>IF(ISERROR(AT18),"その他の床構造",VLOOKUP(AT18,$AN$18:$AO$48,2,FALSE))</f>
        <v>#N/A</v>
      </c>
    </row>
    <row r="19" spans="1:44" s="14" customFormat="1" ht="15" customHeight="1">
      <c r="A19" s="163"/>
      <c r="B19" s="162"/>
      <c r="C19" s="162"/>
      <c r="D19" s="162"/>
      <c r="E19" s="162"/>
      <c r="F19" s="151"/>
      <c r="G19" s="151"/>
      <c r="H19" s="151"/>
      <c r="I19" s="151"/>
      <c r="J19" s="151"/>
      <c r="K19" s="152"/>
      <c r="L19" s="139"/>
      <c r="M19" s="140"/>
      <c r="N19" s="140"/>
      <c r="O19" s="163"/>
      <c r="P19" s="163"/>
      <c r="Q19" s="163"/>
      <c r="R19" s="157"/>
      <c r="S19" s="158"/>
      <c r="T19" s="151"/>
      <c r="U19" s="151"/>
      <c r="V19" s="151"/>
      <c r="W19" s="151"/>
      <c r="X19" s="151"/>
      <c r="Y19" s="152"/>
      <c r="Z19" s="139"/>
      <c r="AA19" s="140"/>
      <c r="AB19" s="140"/>
      <c r="AC19" s="163"/>
      <c r="AD19" s="163"/>
      <c r="AE19" s="163"/>
      <c r="AF19" s="157"/>
      <c r="AG19" s="158"/>
      <c r="AI19" s="14">
        <f>LEFT(F19,1)</f>
      </c>
      <c r="AJ19" s="14">
        <f aca="true" t="shared" si="2" ref="AJ19:AJ45">IF(AI19="","",ABS(AI19))</f>
      </c>
      <c r="AN19" s="14">
        <v>390</v>
      </c>
      <c r="AO19" s="14">
        <v>280</v>
      </c>
      <c r="AQ19" s="14">
        <f t="shared" si="0"/>
      </c>
      <c r="AR19" s="14">
        <f t="shared" si="1"/>
      </c>
    </row>
    <row r="20" spans="1:44" s="14" customFormat="1" ht="15" customHeight="1">
      <c r="A20" s="163"/>
      <c r="B20" s="163"/>
      <c r="C20" s="163"/>
      <c r="D20" s="163"/>
      <c r="E20" s="163"/>
      <c r="F20" s="164"/>
      <c r="G20" s="164"/>
      <c r="H20" s="164"/>
      <c r="I20" s="164"/>
      <c r="J20" s="164"/>
      <c r="K20" s="165"/>
      <c r="L20" s="139"/>
      <c r="M20" s="140"/>
      <c r="N20" s="140"/>
      <c r="O20" s="163"/>
      <c r="P20" s="163"/>
      <c r="Q20" s="163"/>
      <c r="R20" s="159"/>
      <c r="S20" s="160"/>
      <c r="T20" s="164"/>
      <c r="U20" s="164"/>
      <c r="V20" s="164"/>
      <c r="W20" s="164"/>
      <c r="X20" s="164"/>
      <c r="Y20" s="167"/>
      <c r="Z20" s="139"/>
      <c r="AA20" s="140"/>
      <c r="AB20" s="140"/>
      <c r="AC20" s="163"/>
      <c r="AD20" s="163"/>
      <c r="AE20" s="163"/>
      <c r="AF20" s="159"/>
      <c r="AG20" s="160"/>
      <c r="AI20" s="14">
        <f aca="true" t="shared" si="3" ref="AI20:AI45">LEFT(F20,1)</f>
      </c>
      <c r="AJ20" s="14">
        <f t="shared" si="2"/>
      </c>
      <c r="AN20" s="14">
        <v>380</v>
      </c>
      <c r="AO20" s="14">
        <v>280</v>
      </c>
      <c r="AQ20" s="14">
        <f t="shared" si="0"/>
      </c>
      <c r="AR20" s="14">
        <f t="shared" si="1"/>
      </c>
    </row>
    <row r="21" spans="1:47" s="14" customFormat="1" ht="15" customHeight="1">
      <c r="A21" s="163"/>
      <c r="B21" s="169"/>
      <c r="C21" s="169"/>
      <c r="D21" s="169"/>
      <c r="E21" s="169"/>
      <c r="F21" s="137"/>
      <c r="G21" s="137"/>
      <c r="H21" s="137"/>
      <c r="I21" s="137"/>
      <c r="J21" s="137"/>
      <c r="K21" s="161"/>
      <c r="L21" s="139">
        <f>IF(ISERROR(AK21),"その他",AK21)</f>
      </c>
      <c r="M21" s="140"/>
      <c r="N21" s="140"/>
      <c r="O21" s="163"/>
      <c r="P21" s="163"/>
      <c r="Q21" s="163"/>
      <c r="R21" s="155">
        <f>IF(L21="","",IF(ISERROR(VLOOKUP(AM21&amp;L21,'データ_8-2ボイド'!$A$2:$D$15,4,FALSE)),ABS("1"),VLOOKUP(AM21&amp;L21,'データ_8-2ボイド'!$A$2:$D$15,4,FALSE)))</f>
      </c>
      <c r="S21" s="156"/>
      <c r="T21" s="137"/>
      <c r="U21" s="137"/>
      <c r="V21" s="137"/>
      <c r="W21" s="137"/>
      <c r="X21" s="137"/>
      <c r="Y21" s="138"/>
      <c r="Z21" s="139">
        <f>IF(ISERROR(AS21),"その他",AS21)</f>
      </c>
      <c r="AA21" s="140"/>
      <c r="AB21" s="140"/>
      <c r="AC21" s="163"/>
      <c r="AD21" s="163"/>
      <c r="AE21" s="163"/>
      <c r="AF21" s="155">
        <f>IF(Z21="","",IF(ISERROR(VLOOKUP(AU21&amp;Z21,'データ_8-2ボイド'!$A$2:$D$15,4,FALSE)),ABS("1"),VLOOKUP(AU21&amp;Z21,'データ_8-2ボイド'!$A$2:$D$15,4,FALSE)))</f>
      </c>
      <c r="AG21" s="156"/>
      <c r="AI21" s="14">
        <f t="shared" si="3"/>
      </c>
      <c r="AJ21" s="14">
        <f t="shared" si="2"/>
      </c>
      <c r="AK21" s="14">
        <f>IF(AJ21="","",MAX(AJ21:AJ23))</f>
      </c>
      <c r="AL21" s="114">
        <f>FLOOR(O21,10)</f>
        <v>0</v>
      </c>
      <c r="AM21" s="114" t="e">
        <f>IF(ISERROR(AL21),"その他の床構造",VLOOKUP(AL21,$AN$18:$AO$48,2,FALSE))</f>
        <v>#N/A</v>
      </c>
      <c r="AN21" s="14">
        <v>370</v>
      </c>
      <c r="AO21" s="14">
        <v>280</v>
      </c>
      <c r="AQ21" s="14">
        <f t="shared" si="0"/>
      </c>
      <c r="AR21" s="14">
        <f t="shared" si="1"/>
      </c>
      <c r="AS21" s="14">
        <f>IF(AR21="","",MAX(AR21:AR23))</f>
      </c>
      <c r="AT21" s="114">
        <f>FLOOR(AC21,10)</f>
        <v>0</v>
      </c>
      <c r="AU21" s="114" t="e">
        <f>IF(ISERROR(AT21),"その他の床構造",VLOOKUP(AT21,$AN$18:$AO$48,2,FALSE))</f>
        <v>#N/A</v>
      </c>
    </row>
    <row r="22" spans="1:44" s="14" customFormat="1" ht="15" customHeight="1">
      <c r="A22" s="163"/>
      <c r="B22" s="162"/>
      <c r="C22" s="162"/>
      <c r="D22" s="162"/>
      <c r="E22" s="162"/>
      <c r="F22" s="151"/>
      <c r="G22" s="151"/>
      <c r="H22" s="151"/>
      <c r="I22" s="151"/>
      <c r="J22" s="151"/>
      <c r="K22" s="152"/>
      <c r="L22" s="139"/>
      <c r="M22" s="140"/>
      <c r="N22" s="140"/>
      <c r="O22" s="163"/>
      <c r="P22" s="163"/>
      <c r="Q22" s="163"/>
      <c r="R22" s="157"/>
      <c r="S22" s="158"/>
      <c r="T22" s="151"/>
      <c r="U22" s="151"/>
      <c r="V22" s="151"/>
      <c r="W22" s="151"/>
      <c r="X22" s="151"/>
      <c r="Y22" s="152"/>
      <c r="Z22" s="139"/>
      <c r="AA22" s="140"/>
      <c r="AB22" s="140"/>
      <c r="AC22" s="163"/>
      <c r="AD22" s="163"/>
      <c r="AE22" s="163"/>
      <c r="AF22" s="157"/>
      <c r="AG22" s="158"/>
      <c r="AI22" s="14">
        <f t="shared" si="3"/>
      </c>
      <c r="AJ22" s="14">
        <f t="shared" si="2"/>
      </c>
      <c r="AN22" s="14">
        <v>360</v>
      </c>
      <c r="AO22" s="14">
        <v>280</v>
      </c>
      <c r="AQ22" s="14">
        <f t="shared" si="0"/>
      </c>
      <c r="AR22" s="14">
        <f t="shared" si="1"/>
      </c>
    </row>
    <row r="23" spans="1:44" s="14" customFormat="1" ht="15" customHeight="1">
      <c r="A23" s="163"/>
      <c r="B23" s="163"/>
      <c r="C23" s="163"/>
      <c r="D23" s="163"/>
      <c r="E23" s="163"/>
      <c r="F23" s="164"/>
      <c r="G23" s="164"/>
      <c r="H23" s="164"/>
      <c r="I23" s="164"/>
      <c r="J23" s="164"/>
      <c r="K23" s="165"/>
      <c r="L23" s="139"/>
      <c r="M23" s="140"/>
      <c r="N23" s="140"/>
      <c r="O23" s="163"/>
      <c r="P23" s="163"/>
      <c r="Q23" s="163"/>
      <c r="R23" s="159"/>
      <c r="S23" s="160"/>
      <c r="T23" s="164"/>
      <c r="U23" s="164"/>
      <c r="V23" s="164"/>
      <c r="W23" s="164"/>
      <c r="X23" s="164"/>
      <c r="Y23" s="167"/>
      <c r="Z23" s="139"/>
      <c r="AA23" s="140"/>
      <c r="AB23" s="140"/>
      <c r="AC23" s="163"/>
      <c r="AD23" s="163"/>
      <c r="AE23" s="163"/>
      <c r="AF23" s="159"/>
      <c r="AG23" s="160"/>
      <c r="AI23" s="14">
        <f t="shared" si="3"/>
      </c>
      <c r="AJ23" s="14">
        <f t="shared" si="2"/>
      </c>
      <c r="AN23" s="115">
        <v>350</v>
      </c>
      <c r="AO23" s="14">
        <v>280</v>
      </c>
      <c r="AQ23" s="14">
        <f t="shared" si="0"/>
      </c>
      <c r="AR23" s="14">
        <f t="shared" si="1"/>
      </c>
    </row>
    <row r="24" spans="1:47" s="14" customFormat="1" ht="15" customHeight="1">
      <c r="A24" s="163"/>
      <c r="B24" s="169"/>
      <c r="C24" s="169"/>
      <c r="D24" s="169"/>
      <c r="E24" s="169"/>
      <c r="F24" s="137"/>
      <c r="G24" s="137"/>
      <c r="H24" s="137"/>
      <c r="I24" s="137"/>
      <c r="J24" s="137"/>
      <c r="K24" s="161"/>
      <c r="L24" s="139">
        <f>IF(ISERROR(AK24),"その他",AK24)</f>
      </c>
      <c r="M24" s="140"/>
      <c r="N24" s="140"/>
      <c r="O24" s="163"/>
      <c r="P24" s="163"/>
      <c r="Q24" s="163"/>
      <c r="R24" s="155">
        <f>IF(L24="","",IF(ISERROR(VLOOKUP(AM24&amp;L24,'データ_8-2ボイド'!$A$2:$D$15,4,FALSE)),ABS("1"),VLOOKUP(AM24&amp;L24,'データ_8-2ボイド'!$A$2:$D$15,4,FALSE)))</f>
      </c>
      <c r="S24" s="156"/>
      <c r="T24" s="137"/>
      <c r="U24" s="137"/>
      <c r="V24" s="137"/>
      <c r="W24" s="137"/>
      <c r="X24" s="137"/>
      <c r="Y24" s="138"/>
      <c r="Z24" s="139">
        <f>IF(ISERROR(AS24),"その他",AS24)</f>
      </c>
      <c r="AA24" s="140"/>
      <c r="AB24" s="140"/>
      <c r="AC24" s="163"/>
      <c r="AD24" s="163"/>
      <c r="AE24" s="163"/>
      <c r="AF24" s="155">
        <f>IF(Z24="","",IF(ISERROR(VLOOKUP(AU24&amp;Z24,'データ_8-2ボイド'!$A$2:$D$15,4,FALSE)),ABS("1"),VLOOKUP(AU24&amp;Z24,'データ_8-2ボイド'!$A$2:$D$15,4,FALSE)))</f>
      </c>
      <c r="AG24" s="156"/>
      <c r="AI24" s="14">
        <f t="shared" si="3"/>
      </c>
      <c r="AJ24" s="14">
        <f t="shared" si="2"/>
      </c>
      <c r="AK24" s="14">
        <f>IF(AJ24="","",MAX(AJ24:AJ26))</f>
      </c>
      <c r="AL24" s="114">
        <f>FLOOR(O24,10)</f>
        <v>0</v>
      </c>
      <c r="AM24" s="114" t="e">
        <f>IF(ISERROR(AL24),"その他の床構造",VLOOKUP(AL24,$AN$18:$AO$48,2,FALSE))</f>
        <v>#N/A</v>
      </c>
      <c r="AN24" s="115">
        <v>340</v>
      </c>
      <c r="AO24" s="14">
        <v>280</v>
      </c>
      <c r="AQ24" s="14">
        <f t="shared" si="0"/>
      </c>
      <c r="AR24" s="14">
        <f t="shared" si="1"/>
      </c>
      <c r="AS24" s="14">
        <f>IF(AR24="","",MAX(AR24:AR26))</f>
      </c>
      <c r="AT24" s="114">
        <f>FLOOR(AC24,10)</f>
        <v>0</v>
      </c>
      <c r="AU24" s="114" t="e">
        <f>IF(ISERROR(AT24),"その他の床構造",VLOOKUP(AT24,$AN$18:$AO$48,2,FALSE))</f>
        <v>#N/A</v>
      </c>
    </row>
    <row r="25" spans="1:44" s="14" customFormat="1" ht="15" customHeight="1">
      <c r="A25" s="163"/>
      <c r="B25" s="162"/>
      <c r="C25" s="162"/>
      <c r="D25" s="162"/>
      <c r="E25" s="162"/>
      <c r="F25" s="151"/>
      <c r="G25" s="151"/>
      <c r="H25" s="151"/>
      <c r="I25" s="151"/>
      <c r="J25" s="151"/>
      <c r="K25" s="152"/>
      <c r="L25" s="139"/>
      <c r="M25" s="140"/>
      <c r="N25" s="140"/>
      <c r="O25" s="163"/>
      <c r="P25" s="163"/>
      <c r="Q25" s="163"/>
      <c r="R25" s="157"/>
      <c r="S25" s="158"/>
      <c r="T25" s="151"/>
      <c r="U25" s="151"/>
      <c r="V25" s="151"/>
      <c r="W25" s="151"/>
      <c r="X25" s="151"/>
      <c r="Y25" s="152"/>
      <c r="Z25" s="139"/>
      <c r="AA25" s="140"/>
      <c r="AB25" s="140"/>
      <c r="AC25" s="163"/>
      <c r="AD25" s="163"/>
      <c r="AE25" s="163"/>
      <c r="AF25" s="157"/>
      <c r="AG25" s="158"/>
      <c r="AI25" s="14">
        <f t="shared" si="3"/>
      </c>
      <c r="AJ25" s="14">
        <f t="shared" si="2"/>
      </c>
      <c r="AN25" s="115">
        <v>330</v>
      </c>
      <c r="AO25" s="14">
        <v>280</v>
      </c>
      <c r="AQ25" s="14">
        <f t="shared" si="0"/>
      </c>
      <c r="AR25" s="14">
        <f t="shared" si="1"/>
      </c>
    </row>
    <row r="26" spans="1:44" s="14" customFormat="1" ht="15" customHeight="1">
      <c r="A26" s="163"/>
      <c r="B26" s="163"/>
      <c r="C26" s="163"/>
      <c r="D26" s="163"/>
      <c r="E26" s="163"/>
      <c r="F26" s="164"/>
      <c r="G26" s="164"/>
      <c r="H26" s="164"/>
      <c r="I26" s="164"/>
      <c r="J26" s="164"/>
      <c r="K26" s="165"/>
      <c r="L26" s="139"/>
      <c r="M26" s="140"/>
      <c r="N26" s="140"/>
      <c r="O26" s="163"/>
      <c r="P26" s="163"/>
      <c r="Q26" s="163"/>
      <c r="R26" s="159"/>
      <c r="S26" s="160"/>
      <c r="T26" s="164"/>
      <c r="U26" s="164"/>
      <c r="V26" s="164"/>
      <c r="W26" s="164"/>
      <c r="X26" s="164"/>
      <c r="Y26" s="167"/>
      <c r="Z26" s="139"/>
      <c r="AA26" s="140"/>
      <c r="AB26" s="140"/>
      <c r="AC26" s="163"/>
      <c r="AD26" s="163"/>
      <c r="AE26" s="163"/>
      <c r="AF26" s="159"/>
      <c r="AG26" s="160"/>
      <c r="AI26" s="14">
        <f>LEFT(F26,1)</f>
      </c>
      <c r="AJ26" s="14">
        <f t="shared" si="2"/>
      </c>
      <c r="AN26" s="115">
        <v>320</v>
      </c>
      <c r="AO26" s="14">
        <v>280</v>
      </c>
      <c r="AQ26" s="14">
        <f t="shared" si="0"/>
      </c>
      <c r="AR26" s="14">
        <f t="shared" si="1"/>
      </c>
    </row>
    <row r="27" spans="1:47" s="14" customFormat="1" ht="15" customHeight="1">
      <c r="A27" s="163"/>
      <c r="B27" s="169"/>
      <c r="C27" s="169"/>
      <c r="D27" s="169"/>
      <c r="E27" s="169"/>
      <c r="F27" s="137"/>
      <c r="G27" s="137"/>
      <c r="H27" s="137"/>
      <c r="I27" s="137"/>
      <c r="J27" s="137"/>
      <c r="K27" s="161"/>
      <c r="L27" s="139">
        <f>IF(ISERROR(AK27),"その他",AK27)</f>
      </c>
      <c r="M27" s="140"/>
      <c r="N27" s="140"/>
      <c r="O27" s="163"/>
      <c r="P27" s="163"/>
      <c r="Q27" s="163"/>
      <c r="R27" s="155">
        <f>IF(L27="","",IF(ISERROR(VLOOKUP(AM27&amp;L27,'データ_8-2ボイド'!$A$2:$D$15,4,FALSE)),ABS("1"),VLOOKUP(AM27&amp;L27,'データ_8-2ボイド'!$A$2:$D$15,4,FALSE)))</f>
      </c>
      <c r="S27" s="156"/>
      <c r="T27" s="137"/>
      <c r="U27" s="137"/>
      <c r="V27" s="137"/>
      <c r="W27" s="137"/>
      <c r="X27" s="137"/>
      <c r="Y27" s="138"/>
      <c r="Z27" s="139">
        <f>IF(ISERROR(AS27),"その他",AS27)</f>
      </c>
      <c r="AA27" s="140"/>
      <c r="AB27" s="140"/>
      <c r="AC27" s="163"/>
      <c r="AD27" s="163"/>
      <c r="AE27" s="163"/>
      <c r="AF27" s="155">
        <f>IF(Z27="","",IF(ISERROR(VLOOKUP(AU27&amp;Z27,'データ_8-2ボイド'!$A$2:$D$15,4,FALSE)),ABS("1"),VLOOKUP(AU27&amp;Z27,'データ_8-2ボイド'!$A$2:$D$15,4,FALSE)))</f>
      </c>
      <c r="AG27" s="156"/>
      <c r="AI27" s="14">
        <f t="shared" si="3"/>
      </c>
      <c r="AJ27" s="14">
        <f t="shared" si="2"/>
      </c>
      <c r="AK27" s="14">
        <f>IF(AJ27="","",MAX(AJ27:AJ29))</f>
      </c>
      <c r="AL27" s="114">
        <f>FLOOR(O27,10)</f>
        <v>0</v>
      </c>
      <c r="AM27" s="114" t="e">
        <f>IF(ISERROR(AL27),"その他の床構造",VLOOKUP(AL27,$AN$18:$AO$48,2,FALSE))</f>
        <v>#N/A</v>
      </c>
      <c r="AN27" s="115">
        <v>310</v>
      </c>
      <c r="AO27" s="14">
        <v>280</v>
      </c>
      <c r="AQ27" s="14">
        <f t="shared" si="0"/>
      </c>
      <c r="AR27" s="14">
        <f t="shared" si="1"/>
      </c>
      <c r="AS27" s="14">
        <f>IF(AR27="","",MAX(AR27:AR29))</f>
      </c>
      <c r="AT27" s="114">
        <f>FLOOR(AC27,10)</f>
        <v>0</v>
      </c>
      <c r="AU27" s="114" t="e">
        <f>IF(ISERROR(AT27),"その他の床構造",VLOOKUP(AT27,$AN$18:$AO$48,2,FALSE))</f>
        <v>#N/A</v>
      </c>
    </row>
    <row r="28" spans="1:44" s="14" customFormat="1" ht="15" customHeight="1">
      <c r="A28" s="163"/>
      <c r="B28" s="162"/>
      <c r="C28" s="162"/>
      <c r="D28" s="162"/>
      <c r="E28" s="162"/>
      <c r="F28" s="151"/>
      <c r="G28" s="151"/>
      <c r="H28" s="151"/>
      <c r="I28" s="151"/>
      <c r="J28" s="151"/>
      <c r="K28" s="152"/>
      <c r="L28" s="139"/>
      <c r="M28" s="140"/>
      <c r="N28" s="140"/>
      <c r="O28" s="163"/>
      <c r="P28" s="163"/>
      <c r="Q28" s="163"/>
      <c r="R28" s="157"/>
      <c r="S28" s="158"/>
      <c r="T28" s="151"/>
      <c r="U28" s="151"/>
      <c r="V28" s="151"/>
      <c r="W28" s="151"/>
      <c r="X28" s="151"/>
      <c r="Y28" s="152"/>
      <c r="Z28" s="139"/>
      <c r="AA28" s="140"/>
      <c r="AB28" s="140"/>
      <c r="AC28" s="163"/>
      <c r="AD28" s="163"/>
      <c r="AE28" s="163"/>
      <c r="AF28" s="157"/>
      <c r="AG28" s="158"/>
      <c r="AI28" s="14">
        <f t="shared" si="3"/>
      </c>
      <c r="AJ28" s="14">
        <f t="shared" si="2"/>
      </c>
      <c r="AN28" s="115">
        <v>300</v>
      </c>
      <c r="AO28" s="14">
        <v>280</v>
      </c>
      <c r="AQ28" s="14">
        <f t="shared" si="0"/>
      </c>
      <c r="AR28" s="14">
        <f t="shared" si="1"/>
      </c>
    </row>
    <row r="29" spans="1:44" s="14" customFormat="1" ht="15" customHeight="1">
      <c r="A29" s="163"/>
      <c r="B29" s="163"/>
      <c r="C29" s="163"/>
      <c r="D29" s="163"/>
      <c r="E29" s="163"/>
      <c r="F29" s="164"/>
      <c r="G29" s="164"/>
      <c r="H29" s="164"/>
      <c r="I29" s="164"/>
      <c r="J29" s="164"/>
      <c r="K29" s="165"/>
      <c r="L29" s="139"/>
      <c r="M29" s="140"/>
      <c r="N29" s="140"/>
      <c r="O29" s="163"/>
      <c r="P29" s="163"/>
      <c r="Q29" s="163"/>
      <c r="R29" s="159"/>
      <c r="S29" s="160"/>
      <c r="T29" s="164"/>
      <c r="U29" s="164"/>
      <c r="V29" s="164"/>
      <c r="W29" s="164"/>
      <c r="X29" s="164"/>
      <c r="Y29" s="167"/>
      <c r="Z29" s="139"/>
      <c r="AA29" s="140"/>
      <c r="AB29" s="140"/>
      <c r="AC29" s="163"/>
      <c r="AD29" s="163"/>
      <c r="AE29" s="163"/>
      <c r="AF29" s="159"/>
      <c r="AG29" s="160"/>
      <c r="AI29" s="14">
        <f t="shared" si="3"/>
      </c>
      <c r="AJ29" s="14">
        <f t="shared" si="2"/>
      </c>
      <c r="AN29" s="115">
        <v>290</v>
      </c>
      <c r="AO29" s="14">
        <v>280</v>
      </c>
      <c r="AQ29" s="14">
        <f t="shared" si="0"/>
      </c>
      <c r="AR29" s="14">
        <f t="shared" si="1"/>
      </c>
    </row>
    <row r="30" spans="1:47" s="14" customFormat="1" ht="15" customHeight="1">
      <c r="A30" s="163"/>
      <c r="B30" s="169"/>
      <c r="C30" s="169"/>
      <c r="D30" s="169"/>
      <c r="E30" s="169"/>
      <c r="F30" s="137"/>
      <c r="G30" s="137"/>
      <c r="H30" s="137"/>
      <c r="I30" s="137"/>
      <c r="J30" s="137"/>
      <c r="K30" s="161"/>
      <c r="L30" s="139">
        <f>IF(ISERROR(AK30),"その他",AK30)</f>
      </c>
      <c r="M30" s="140"/>
      <c r="N30" s="140"/>
      <c r="O30" s="163"/>
      <c r="P30" s="163"/>
      <c r="Q30" s="163"/>
      <c r="R30" s="155">
        <f>IF(L30="","",IF(ISERROR(VLOOKUP(AM30&amp;L30,'データ_8-2ボイド'!$A$2:$D$15,4,FALSE)),ABS("1"),VLOOKUP(AM30&amp;L30,'データ_8-2ボイド'!$A$2:$D$15,4,FALSE)))</f>
      </c>
      <c r="S30" s="156"/>
      <c r="T30" s="137"/>
      <c r="U30" s="137"/>
      <c r="V30" s="137"/>
      <c r="W30" s="137"/>
      <c r="X30" s="137"/>
      <c r="Y30" s="138"/>
      <c r="Z30" s="139">
        <f>IF(ISERROR(AS30),"その他",AS30)</f>
      </c>
      <c r="AA30" s="140"/>
      <c r="AB30" s="140"/>
      <c r="AC30" s="163"/>
      <c r="AD30" s="163"/>
      <c r="AE30" s="163"/>
      <c r="AF30" s="155">
        <f>IF(Z30="","",IF(ISERROR(VLOOKUP(AU30&amp;Z30,'データ_8-2ボイド'!$A$2:$D$15,4,FALSE)),ABS("1"),VLOOKUP(AU30&amp;Z30,'データ_8-2ボイド'!$A$2:$D$15,4,FALSE)))</f>
      </c>
      <c r="AG30" s="156"/>
      <c r="AI30" s="14">
        <f t="shared" si="3"/>
      </c>
      <c r="AJ30" s="14">
        <f t="shared" si="2"/>
      </c>
      <c r="AK30" s="14">
        <f>IF(AJ30="","",MAX(AJ30:AJ32))</f>
      </c>
      <c r="AL30" s="114">
        <f>FLOOR(O30,10)</f>
        <v>0</v>
      </c>
      <c r="AM30" s="114" t="e">
        <f>IF(ISERROR(AL30),"その他の床構造",VLOOKUP(AL30,$AN$18:$AO$48,2,FALSE))</f>
        <v>#N/A</v>
      </c>
      <c r="AN30" s="115">
        <v>280</v>
      </c>
      <c r="AO30" s="14">
        <v>280</v>
      </c>
      <c r="AQ30" s="14">
        <f t="shared" si="0"/>
      </c>
      <c r="AR30" s="14">
        <f t="shared" si="1"/>
      </c>
      <c r="AS30" s="14">
        <f>IF(AR30="","",MAX(AR30:AR32))</f>
      </c>
      <c r="AT30" s="114">
        <f>FLOOR(AC30,10)</f>
        <v>0</v>
      </c>
      <c r="AU30" s="114" t="e">
        <f>IF(ISERROR(AT30),"その他の床構造",VLOOKUP(AT30,$AN$18:$AO$48,2,FALSE))</f>
        <v>#N/A</v>
      </c>
    </row>
    <row r="31" spans="1:44" s="14" customFormat="1" ht="15" customHeight="1">
      <c r="A31" s="163"/>
      <c r="B31" s="162"/>
      <c r="C31" s="162"/>
      <c r="D31" s="162"/>
      <c r="E31" s="162"/>
      <c r="F31" s="151"/>
      <c r="G31" s="151"/>
      <c r="H31" s="151"/>
      <c r="I31" s="151"/>
      <c r="J31" s="151"/>
      <c r="K31" s="152"/>
      <c r="L31" s="139"/>
      <c r="M31" s="140"/>
      <c r="N31" s="140"/>
      <c r="O31" s="163"/>
      <c r="P31" s="163"/>
      <c r="Q31" s="163"/>
      <c r="R31" s="157"/>
      <c r="S31" s="158"/>
      <c r="T31" s="151"/>
      <c r="U31" s="151"/>
      <c r="V31" s="151"/>
      <c r="W31" s="151"/>
      <c r="X31" s="151"/>
      <c r="Y31" s="152"/>
      <c r="Z31" s="139"/>
      <c r="AA31" s="140"/>
      <c r="AB31" s="140"/>
      <c r="AC31" s="163"/>
      <c r="AD31" s="163"/>
      <c r="AE31" s="163"/>
      <c r="AF31" s="157"/>
      <c r="AG31" s="158"/>
      <c r="AI31" s="14">
        <f t="shared" si="3"/>
      </c>
      <c r="AJ31" s="14">
        <f t="shared" si="2"/>
      </c>
      <c r="AN31" s="115">
        <v>270</v>
      </c>
      <c r="AO31" s="115">
        <v>230</v>
      </c>
      <c r="AQ31" s="14">
        <f t="shared" si="0"/>
      </c>
      <c r="AR31" s="14">
        <f t="shared" si="1"/>
      </c>
    </row>
    <row r="32" spans="1:44" s="14" customFormat="1" ht="15" customHeight="1">
      <c r="A32" s="163"/>
      <c r="B32" s="163"/>
      <c r="C32" s="163"/>
      <c r="D32" s="163"/>
      <c r="E32" s="163"/>
      <c r="F32" s="164"/>
      <c r="G32" s="164"/>
      <c r="H32" s="164"/>
      <c r="I32" s="164"/>
      <c r="J32" s="164"/>
      <c r="K32" s="165"/>
      <c r="L32" s="139"/>
      <c r="M32" s="140"/>
      <c r="N32" s="140"/>
      <c r="O32" s="163"/>
      <c r="P32" s="163"/>
      <c r="Q32" s="163"/>
      <c r="R32" s="159"/>
      <c r="S32" s="160"/>
      <c r="T32" s="164"/>
      <c r="U32" s="164"/>
      <c r="V32" s="164"/>
      <c r="W32" s="164"/>
      <c r="X32" s="164"/>
      <c r="Y32" s="167"/>
      <c r="Z32" s="139"/>
      <c r="AA32" s="140"/>
      <c r="AB32" s="140"/>
      <c r="AC32" s="163"/>
      <c r="AD32" s="163"/>
      <c r="AE32" s="163"/>
      <c r="AF32" s="159"/>
      <c r="AG32" s="160"/>
      <c r="AI32" s="14">
        <f t="shared" si="3"/>
      </c>
      <c r="AJ32" s="14">
        <f t="shared" si="2"/>
      </c>
      <c r="AN32" s="115">
        <v>260</v>
      </c>
      <c r="AO32" s="115">
        <v>230</v>
      </c>
      <c r="AQ32" s="14">
        <f t="shared" si="0"/>
      </c>
      <c r="AR32" s="14">
        <f t="shared" si="1"/>
      </c>
    </row>
    <row r="33" spans="1:47" s="14" customFormat="1" ht="15" customHeight="1">
      <c r="A33" s="163"/>
      <c r="B33" s="169"/>
      <c r="C33" s="169"/>
      <c r="D33" s="169"/>
      <c r="E33" s="169"/>
      <c r="F33" s="137"/>
      <c r="G33" s="137"/>
      <c r="H33" s="137"/>
      <c r="I33" s="137"/>
      <c r="J33" s="137"/>
      <c r="K33" s="161"/>
      <c r="L33" s="139">
        <f>IF(ISERROR(AK33),"その他",AK33)</f>
      </c>
      <c r="M33" s="140"/>
      <c r="N33" s="140"/>
      <c r="O33" s="163"/>
      <c r="P33" s="163"/>
      <c r="Q33" s="163"/>
      <c r="R33" s="155">
        <f>IF(L33="","",IF(ISERROR(VLOOKUP(AM33&amp;L33,'データ_8-2ボイド'!$A$2:$D$15,4,FALSE)),ABS("1"),VLOOKUP(AM33&amp;L33,'データ_8-2ボイド'!$A$2:$D$15,4,FALSE)))</f>
      </c>
      <c r="S33" s="156"/>
      <c r="T33" s="137"/>
      <c r="U33" s="137"/>
      <c r="V33" s="137"/>
      <c r="W33" s="137"/>
      <c r="X33" s="137"/>
      <c r="Y33" s="138"/>
      <c r="Z33" s="139">
        <f>IF(ISERROR(AS33),"その他",AS33)</f>
      </c>
      <c r="AA33" s="140"/>
      <c r="AB33" s="140"/>
      <c r="AC33" s="163"/>
      <c r="AD33" s="163"/>
      <c r="AE33" s="163"/>
      <c r="AF33" s="155">
        <f>IF(Z33="","",IF(ISERROR(VLOOKUP(AU33&amp;Z33,'データ_8-2ボイド'!$A$2:$D$15,4,FALSE)),ABS("1"),VLOOKUP(AU33&amp;Z33,'データ_8-2ボイド'!$A$2:$D$15,4,FALSE)))</f>
      </c>
      <c r="AG33" s="156"/>
      <c r="AI33" s="14">
        <f t="shared" si="3"/>
      </c>
      <c r="AJ33" s="14">
        <f t="shared" si="2"/>
      </c>
      <c r="AK33" s="14">
        <f>IF(AJ33="","",MAX(AJ33:AJ35))</f>
      </c>
      <c r="AL33" s="114">
        <f>FLOOR(O33,10)</f>
        <v>0</v>
      </c>
      <c r="AM33" s="114" t="e">
        <f>IF(ISERROR(AL33),"その他の床構造",VLOOKUP(AL33,$AN$18:$AO$48,2,FALSE))</f>
        <v>#N/A</v>
      </c>
      <c r="AN33" s="115">
        <v>250</v>
      </c>
      <c r="AO33" s="115">
        <v>230</v>
      </c>
      <c r="AQ33" s="14">
        <f t="shared" si="0"/>
      </c>
      <c r="AR33" s="14">
        <f t="shared" si="1"/>
      </c>
      <c r="AS33" s="14">
        <f>IF(AR33="","",MAX(AR33:AR35))</f>
      </c>
      <c r="AT33" s="114">
        <f>FLOOR(AC33,10)</f>
        <v>0</v>
      </c>
      <c r="AU33" s="114" t="e">
        <f>IF(ISERROR(AT33),"その他の床構造",VLOOKUP(AT33,$AN$18:$AO$48,2,FALSE))</f>
        <v>#N/A</v>
      </c>
    </row>
    <row r="34" spans="1:44" s="14" customFormat="1" ht="15" customHeight="1">
      <c r="A34" s="163"/>
      <c r="B34" s="162"/>
      <c r="C34" s="162"/>
      <c r="D34" s="162"/>
      <c r="E34" s="162"/>
      <c r="F34" s="151"/>
      <c r="G34" s="151"/>
      <c r="H34" s="151"/>
      <c r="I34" s="151"/>
      <c r="J34" s="151"/>
      <c r="K34" s="152"/>
      <c r="L34" s="139"/>
      <c r="M34" s="140"/>
      <c r="N34" s="140"/>
      <c r="O34" s="163"/>
      <c r="P34" s="163"/>
      <c r="Q34" s="163"/>
      <c r="R34" s="157"/>
      <c r="S34" s="158"/>
      <c r="T34" s="151"/>
      <c r="U34" s="151"/>
      <c r="V34" s="151"/>
      <c r="W34" s="151"/>
      <c r="X34" s="151"/>
      <c r="Y34" s="152"/>
      <c r="Z34" s="139"/>
      <c r="AA34" s="140"/>
      <c r="AB34" s="140"/>
      <c r="AC34" s="163"/>
      <c r="AD34" s="163"/>
      <c r="AE34" s="163"/>
      <c r="AF34" s="157"/>
      <c r="AG34" s="158"/>
      <c r="AI34" s="14">
        <f t="shared" si="3"/>
      </c>
      <c r="AJ34" s="14">
        <f t="shared" si="2"/>
      </c>
      <c r="AN34" s="115">
        <v>240</v>
      </c>
      <c r="AO34" s="115">
        <v>230</v>
      </c>
      <c r="AQ34" s="14">
        <f t="shared" si="0"/>
      </c>
      <c r="AR34" s="14">
        <f t="shared" si="1"/>
      </c>
    </row>
    <row r="35" spans="1:44" s="14" customFormat="1" ht="15" customHeight="1">
      <c r="A35" s="163"/>
      <c r="B35" s="163"/>
      <c r="C35" s="163"/>
      <c r="D35" s="163"/>
      <c r="E35" s="163"/>
      <c r="F35" s="164"/>
      <c r="G35" s="164"/>
      <c r="H35" s="164"/>
      <c r="I35" s="164"/>
      <c r="J35" s="164"/>
      <c r="K35" s="165"/>
      <c r="L35" s="139"/>
      <c r="M35" s="140"/>
      <c r="N35" s="140"/>
      <c r="O35" s="163"/>
      <c r="P35" s="163"/>
      <c r="Q35" s="163"/>
      <c r="R35" s="159"/>
      <c r="S35" s="160"/>
      <c r="T35" s="164"/>
      <c r="U35" s="164"/>
      <c r="V35" s="164"/>
      <c r="W35" s="164"/>
      <c r="X35" s="164"/>
      <c r="Y35" s="167"/>
      <c r="Z35" s="139"/>
      <c r="AA35" s="140"/>
      <c r="AB35" s="140"/>
      <c r="AC35" s="163"/>
      <c r="AD35" s="163"/>
      <c r="AE35" s="163"/>
      <c r="AF35" s="159"/>
      <c r="AG35" s="160"/>
      <c r="AI35" s="14">
        <f t="shared" si="3"/>
      </c>
      <c r="AJ35" s="14">
        <f t="shared" si="2"/>
      </c>
      <c r="AN35" s="115">
        <v>230</v>
      </c>
      <c r="AO35" s="115">
        <v>230</v>
      </c>
      <c r="AQ35" s="14">
        <f t="shared" si="0"/>
      </c>
      <c r="AR35" s="14">
        <f t="shared" si="1"/>
      </c>
    </row>
    <row r="36" spans="1:47" s="14" customFormat="1" ht="15" customHeight="1">
      <c r="A36" s="163"/>
      <c r="B36" s="169"/>
      <c r="C36" s="169"/>
      <c r="D36" s="169"/>
      <c r="E36" s="169"/>
      <c r="F36" s="137"/>
      <c r="G36" s="137"/>
      <c r="H36" s="137"/>
      <c r="I36" s="137"/>
      <c r="J36" s="137"/>
      <c r="K36" s="161"/>
      <c r="L36" s="139">
        <f>IF(ISERROR(AK36),"その他",AK36)</f>
      </c>
      <c r="M36" s="140"/>
      <c r="N36" s="140"/>
      <c r="O36" s="163"/>
      <c r="P36" s="163"/>
      <c r="Q36" s="163"/>
      <c r="R36" s="155">
        <f>IF(L36="","",IF(ISERROR(VLOOKUP(AM36&amp;L36,'データ_8-2ボイド'!$A$2:$D$15,4,FALSE)),ABS("1"),VLOOKUP(AM36&amp;L36,'データ_8-2ボイド'!$A$2:$D$15,4,FALSE)))</f>
      </c>
      <c r="S36" s="156"/>
      <c r="T36" s="137"/>
      <c r="U36" s="137"/>
      <c r="V36" s="137"/>
      <c r="W36" s="137"/>
      <c r="X36" s="137"/>
      <c r="Y36" s="138"/>
      <c r="Z36" s="139">
        <f>IF(ISERROR(AS36),"その他",AS36)</f>
      </c>
      <c r="AA36" s="140"/>
      <c r="AB36" s="140"/>
      <c r="AC36" s="163"/>
      <c r="AD36" s="163"/>
      <c r="AE36" s="163"/>
      <c r="AF36" s="155">
        <f>IF(Z36="","",IF(ISERROR(VLOOKUP(AU36&amp;Z36,'データ_8-2ボイド'!$A$2:$D$15,4,FALSE)),ABS("1"),VLOOKUP(AU36&amp;Z36,'データ_8-2ボイド'!$A$2:$D$15,4,FALSE)))</f>
      </c>
      <c r="AG36" s="156"/>
      <c r="AI36" s="14">
        <f t="shared" si="3"/>
      </c>
      <c r="AJ36" s="14">
        <f t="shared" si="2"/>
      </c>
      <c r="AK36" s="14">
        <f>IF(AJ36="","",MAX(AJ36:AJ38))</f>
      </c>
      <c r="AL36" s="114">
        <f>FLOOR(O36,10)</f>
        <v>0</v>
      </c>
      <c r="AM36" s="114" t="e">
        <f>IF(ISERROR(AL36),"その他の床構造",VLOOKUP(AL36,$AN$18:$AO$48,2,FALSE))</f>
        <v>#N/A</v>
      </c>
      <c r="AN36" s="115">
        <v>220</v>
      </c>
      <c r="AO36" s="115">
        <v>200</v>
      </c>
      <c r="AQ36" s="14">
        <f t="shared" si="0"/>
      </c>
      <c r="AR36" s="14">
        <f t="shared" si="1"/>
      </c>
      <c r="AS36" s="14">
        <f>IF(AR36="","",MAX(AR36:AR38))</f>
      </c>
      <c r="AT36" s="114">
        <f>FLOOR(AC36,10)</f>
        <v>0</v>
      </c>
      <c r="AU36" s="114" t="e">
        <f>IF(ISERROR(AT36),"その他の床構造",VLOOKUP(AT36,$AN$18:$AO$48,2,FALSE))</f>
        <v>#N/A</v>
      </c>
    </row>
    <row r="37" spans="1:44" s="14" customFormat="1" ht="15" customHeight="1">
      <c r="A37" s="163"/>
      <c r="B37" s="162"/>
      <c r="C37" s="162"/>
      <c r="D37" s="162"/>
      <c r="E37" s="162"/>
      <c r="F37" s="151"/>
      <c r="G37" s="151"/>
      <c r="H37" s="151"/>
      <c r="I37" s="151"/>
      <c r="J37" s="151"/>
      <c r="K37" s="152"/>
      <c r="L37" s="139"/>
      <c r="M37" s="140"/>
      <c r="N37" s="140"/>
      <c r="O37" s="163"/>
      <c r="P37" s="163"/>
      <c r="Q37" s="163"/>
      <c r="R37" s="157"/>
      <c r="S37" s="158"/>
      <c r="T37" s="151"/>
      <c r="U37" s="151"/>
      <c r="V37" s="151"/>
      <c r="W37" s="151"/>
      <c r="X37" s="151"/>
      <c r="Y37" s="152"/>
      <c r="Z37" s="139"/>
      <c r="AA37" s="140"/>
      <c r="AB37" s="140"/>
      <c r="AC37" s="163"/>
      <c r="AD37" s="163"/>
      <c r="AE37" s="163"/>
      <c r="AF37" s="157"/>
      <c r="AG37" s="158"/>
      <c r="AI37" s="14">
        <f t="shared" si="3"/>
      </c>
      <c r="AJ37" s="14">
        <f t="shared" si="2"/>
      </c>
      <c r="AN37" s="115">
        <v>210</v>
      </c>
      <c r="AO37" s="115">
        <v>200</v>
      </c>
      <c r="AQ37" s="14">
        <f t="shared" si="0"/>
      </c>
      <c r="AR37" s="14">
        <f t="shared" si="1"/>
      </c>
    </row>
    <row r="38" spans="1:44" s="14" customFormat="1" ht="15" customHeight="1">
      <c r="A38" s="163"/>
      <c r="B38" s="163"/>
      <c r="C38" s="163"/>
      <c r="D38" s="163"/>
      <c r="E38" s="163"/>
      <c r="F38" s="183"/>
      <c r="G38" s="183"/>
      <c r="H38" s="183"/>
      <c r="I38" s="183"/>
      <c r="J38" s="183"/>
      <c r="K38" s="185"/>
      <c r="L38" s="139"/>
      <c r="M38" s="140"/>
      <c r="N38" s="140"/>
      <c r="O38" s="163"/>
      <c r="P38" s="163"/>
      <c r="Q38" s="163"/>
      <c r="R38" s="159"/>
      <c r="S38" s="160"/>
      <c r="T38" s="183"/>
      <c r="U38" s="183"/>
      <c r="V38" s="183"/>
      <c r="W38" s="183"/>
      <c r="X38" s="183"/>
      <c r="Y38" s="184"/>
      <c r="Z38" s="139"/>
      <c r="AA38" s="140"/>
      <c r="AB38" s="140"/>
      <c r="AC38" s="163"/>
      <c r="AD38" s="163"/>
      <c r="AE38" s="163"/>
      <c r="AF38" s="159"/>
      <c r="AG38" s="160"/>
      <c r="AI38" s="14">
        <f t="shared" si="3"/>
      </c>
      <c r="AJ38" s="14">
        <f t="shared" si="2"/>
      </c>
      <c r="AN38" s="115">
        <v>200</v>
      </c>
      <c r="AO38" s="115">
        <v>200</v>
      </c>
      <c r="AQ38" s="14">
        <f t="shared" si="0"/>
      </c>
      <c r="AR38" s="14">
        <f t="shared" si="1"/>
      </c>
    </row>
    <row r="39" spans="1:47" s="14" customFormat="1" ht="15" customHeight="1">
      <c r="A39" s="163"/>
      <c r="B39" s="169"/>
      <c r="C39" s="169"/>
      <c r="D39" s="169"/>
      <c r="E39" s="169"/>
      <c r="F39" s="137"/>
      <c r="G39" s="137"/>
      <c r="H39" s="137"/>
      <c r="I39" s="137"/>
      <c r="J39" s="137"/>
      <c r="K39" s="161"/>
      <c r="L39" s="139">
        <f>IF(ISERROR(AK39),"その他",AK39)</f>
      </c>
      <c r="M39" s="140"/>
      <c r="N39" s="140"/>
      <c r="O39" s="163"/>
      <c r="P39" s="163"/>
      <c r="Q39" s="163"/>
      <c r="R39" s="155">
        <f>IF(L39="","",IF(ISERROR(VLOOKUP(AM39&amp;L39,'データ_8-2ボイド'!$A$2:$D$15,4,FALSE)),ABS("1"),VLOOKUP(AM39&amp;L39,'データ_8-2ボイド'!$A$2:$D$15,4,FALSE)))</f>
      </c>
      <c r="S39" s="156"/>
      <c r="T39" s="137"/>
      <c r="U39" s="137"/>
      <c r="V39" s="137"/>
      <c r="W39" s="137"/>
      <c r="X39" s="137"/>
      <c r="Y39" s="138"/>
      <c r="Z39" s="139">
        <f>IF(ISERROR(AS39),"その他",AS39)</f>
      </c>
      <c r="AA39" s="140"/>
      <c r="AB39" s="140"/>
      <c r="AC39" s="163"/>
      <c r="AD39" s="163"/>
      <c r="AE39" s="163"/>
      <c r="AF39" s="155">
        <f>IF(Z39="","",IF(ISERROR(VLOOKUP(AU39&amp;Z39,'データ_8-2ボイド'!$A$2:$D$15,4,FALSE)),ABS("1"),VLOOKUP(AU39&amp;Z39,'データ_8-2ボイド'!$A$2:$D$15,4,FALSE)))</f>
      </c>
      <c r="AG39" s="156"/>
      <c r="AI39" s="14">
        <f t="shared" si="3"/>
      </c>
      <c r="AJ39" s="14">
        <f t="shared" si="2"/>
      </c>
      <c r="AK39" s="14">
        <f>IF(AJ39="","",MAX(AJ39:AJ41))</f>
      </c>
      <c r="AL39" s="114">
        <f>FLOOR(O39,10)</f>
        <v>0</v>
      </c>
      <c r="AM39" s="114" t="e">
        <f>IF(ISERROR(AL39),"その他の床構造",VLOOKUP(AL39,$AN$18:$AO$48,2,FALSE))</f>
        <v>#N/A</v>
      </c>
      <c r="AN39" s="115">
        <v>190</v>
      </c>
      <c r="AO39" s="115" t="s">
        <v>55</v>
      </c>
      <c r="AQ39" s="14">
        <f t="shared" si="0"/>
      </c>
      <c r="AR39" s="14">
        <f t="shared" si="1"/>
      </c>
      <c r="AS39" s="14">
        <f>IF(AR39="","",MAX(AR39:AR41))</f>
      </c>
      <c r="AT39" s="114">
        <f>FLOOR(AC39,10)</f>
        <v>0</v>
      </c>
      <c r="AU39" s="114" t="e">
        <f>IF(ISERROR(AT39),"その他の床構造",VLOOKUP(AT39,$AN$18:$AO$48,2,FALSE))</f>
        <v>#N/A</v>
      </c>
    </row>
    <row r="40" spans="1:44" s="14" customFormat="1" ht="15" customHeight="1">
      <c r="A40" s="163"/>
      <c r="B40" s="162"/>
      <c r="C40" s="162"/>
      <c r="D40" s="162"/>
      <c r="E40" s="162"/>
      <c r="F40" s="151"/>
      <c r="G40" s="151"/>
      <c r="H40" s="151"/>
      <c r="I40" s="151"/>
      <c r="J40" s="151"/>
      <c r="K40" s="152"/>
      <c r="L40" s="139"/>
      <c r="M40" s="140"/>
      <c r="N40" s="140"/>
      <c r="O40" s="163"/>
      <c r="P40" s="163"/>
      <c r="Q40" s="163"/>
      <c r="R40" s="157"/>
      <c r="S40" s="158"/>
      <c r="T40" s="151"/>
      <c r="U40" s="151"/>
      <c r="V40" s="151"/>
      <c r="W40" s="151"/>
      <c r="X40" s="151"/>
      <c r="Y40" s="152"/>
      <c r="Z40" s="139"/>
      <c r="AA40" s="140"/>
      <c r="AB40" s="140"/>
      <c r="AC40" s="163"/>
      <c r="AD40" s="163"/>
      <c r="AE40" s="163"/>
      <c r="AF40" s="157"/>
      <c r="AG40" s="158"/>
      <c r="AI40" s="14">
        <f t="shared" si="3"/>
      </c>
      <c r="AJ40" s="14">
        <f t="shared" si="2"/>
      </c>
      <c r="AN40" s="115">
        <v>180</v>
      </c>
      <c r="AO40" s="115" t="s">
        <v>55</v>
      </c>
      <c r="AQ40" s="14">
        <f t="shared" si="0"/>
      </c>
      <c r="AR40" s="14">
        <f t="shared" si="1"/>
      </c>
    </row>
    <row r="41" spans="1:44" s="14" customFormat="1" ht="15" customHeight="1">
      <c r="A41" s="163"/>
      <c r="B41" s="163"/>
      <c r="C41" s="163"/>
      <c r="D41" s="163"/>
      <c r="E41" s="163"/>
      <c r="F41" s="183"/>
      <c r="G41" s="183"/>
      <c r="H41" s="183"/>
      <c r="I41" s="183"/>
      <c r="J41" s="183"/>
      <c r="K41" s="185"/>
      <c r="L41" s="139"/>
      <c r="M41" s="140"/>
      <c r="N41" s="140"/>
      <c r="O41" s="163"/>
      <c r="P41" s="163"/>
      <c r="Q41" s="163"/>
      <c r="R41" s="159"/>
      <c r="S41" s="160"/>
      <c r="T41" s="183"/>
      <c r="U41" s="183"/>
      <c r="V41" s="183"/>
      <c r="W41" s="183"/>
      <c r="X41" s="183"/>
      <c r="Y41" s="184"/>
      <c r="Z41" s="139"/>
      <c r="AA41" s="140"/>
      <c r="AB41" s="140"/>
      <c r="AC41" s="163"/>
      <c r="AD41" s="163"/>
      <c r="AE41" s="163"/>
      <c r="AF41" s="159"/>
      <c r="AG41" s="160"/>
      <c r="AI41" s="14">
        <f t="shared" si="3"/>
      </c>
      <c r="AJ41" s="14">
        <f t="shared" si="2"/>
      </c>
      <c r="AN41" s="115">
        <v>170</v>
      </c>
      <c r="AO41" s="115" t="s">
        <v>55</v>
      </c>
      <c r="AQ41" s="14">
        <f t="shared" si="0"/>
      </c>
      <c r="AR41" s="14">
        <f t="shared" si="1"/>
      </c>
    </row>
    <row r="42" spans="1:47" s="14" customFormat="1" ht="15" customHeight="1">
      <c r="A42" s="163"/>
      <c r="B42" s="169"/>
      <c r="C42" s="169"/>
      <c r="D42" s="169"/>
      <c r="E42" s="169"/>
      <c r="F42" s="137"/>
      <c r="G42" s="137"/>
      <c r="H42" s="137"/>
      <c r="I42" s="137"/>
      <c r="J42" s="137"/>
      <c r="K42" s="161"/>
      <c r="L42" s="139">
        <f>IF(ISERROR(AK42),"その他",AK42)</f>
      </c>
      <c r="M42" s="140"/>
      <c r="N42" s="140"/>
      <c r="O42" s="163"/>
      <c r="P42" s="163"/>
      <c r="Q42" s="163"/>
      <c r="R42" s="155">
        <f>IF(L42="","",IF(ISERROR(VLOOKUP(AM42&amp;L42,'データ_8-2ボイド'!$A$2:$D$15,4,FALSE)),ABS("1"),VLOOKUP(AM42&amp;L42,'データ_8-2ボイド'!$A$2:$D$15,4,FALSE)))</f>
      </c>
      <c r="S42" s="156"/>
      <c r="T42" s="137"/>
      <c r="U42" s="137"/>
      <c r="V42" s="137"/>
      <c r="W42" s="137"/>
      <c r="X42" s="137"/>
      <c r="Y42" s="138"/>
      <c r="Z42" s="139">
        <f>IF(ISERROR(AS42),"その他",AS42)</f>
      </c>
      <c r="AA42" s="140"/>
      <c r="AB42" s="140"/>
      <c r="AC42" s="163"/>
      <c r="AD42" s="163"/>
      <c r="AE42" s="163"/>
      <c r="AF42" s="155">
        <f>IF(Z42="","",IF(ISERROR(VLOOKUP(AU42&amp;Z42,'データ_8-2ボイド'!$A$2:$D$15,4,FALSE)),ABS("1"),VLOOKUP(AU42&amp;Z42,'データ_8-2ボイド'!$A$2:$D$15,4,FALSE)))</f>
      </c>
      <c r="AG42" s="156"/>
      <c r="AI42" s="14">
        <f t="shared" si="3"/>
      </c>
      <c r="AJ42" s="14">
        <f t="shared" si="2"/>
      </c>
      <c r="AK42" s="14">
        <f>IF(AJ42="","",MAX(AJ42:AJ44))</f>
      </c>
      <c r="AL42" s="114">
        <f>FLOOR(O42,10)</f>
        <v>0</v>
      </c>
      <c r="AM42" s="114" t="e">
        <f>IF(ISERROR(AL42),"その他の床構造",VLOOKUP(AL42,$AN$18:$AO$48,2,FALSE))</f>
        <v>#N/A</v>
      </c>
      <c r="AN42" s="115">
        <v>160</v>
      </c>
      <c r="AO42" s="115" t="s">
        <v>55</v>
      </c>
      <c r="AQ42" s="14">
        <f t="shared" si="0"/>
      </c>
      <c r="AR42" s="14">
        <f t="shared" si="1"/>
      </c>
      <c r="AS42" s="14">
        <f>IF(AR42="","",MAX(AR42:AR44))</f>
      </c>
      <c r="AT42" s="114">
        <f>FLOOR(AC42,10)</f>
        <v>0</v>
      </c>
      <c r="AU42" s="114" t="e">
        <f>IF(ISERROR(AT42),"その他の床構造",VLOOKUP(AT42,$AN$18:$AO$48,2,FALSE))</f>
        <v>#N/A</v>
      </c>
    </row>
    <row r="43" spans="1:44" s="14" customFormat="1" ht="15" customHeight="1">
      <c r="A43" s="163"/>
      <c r="B43" s="162"/>
      <c r="C43" s="162"/>
      <c r="D43" s="162"/>
      <c r="E43" s="162"/>
      <c r="F43" s="151"/>
      <c r="G43" s="151"/>
      <c r="H43" s="151"/>
      <c r="I43" s="151"/>
      <c r="J43" s="151"/>
      <c r="K43" s="152"/>
      <c r="L43" s="139"/>
      <c r="M43" s="140"/>
      <c r="N43" s="140"/>
      <c r="O43" s="163"/>
      <c r="P43" s="163"/>
      <c r="Q43" s="163"/>
      <c r="R43" s="157"/>
      <c r="S43" s="158"/>
      <c r="T43" s="151"/>
      <c r="U43" s="151"/>
      <c r="V43" s="151"/>
      <c r="W43" s="151"/>
      <c r="X43" s="151"/>
      <c r="Y43" s="152"/>
      <c r="Z43" s="139"/>
      <c r="AA43" s="140"/>
      <c r="AB43" s="140"/>
      <c r="AC43" s="163"/>
      <c r="AD43" s="163"/>
      <c r="AE43" s="163"/>
      <c r="AF43" s="157"/>
      <c r="AG43" s="158"/>
      <c r="AI43" s="14">
        <f t="shared" si="3"/>
      </c>
      <c r="AJ43" s="14">
        <f t="shared" si="2"/>
      </c>
      <c r="AN43" s="115">
        <v>150</v>
      </c>
      <c r="AO43" s="115" t="s">
        <v>55</v>
      </c>
      <c r="AQ43" s="14">
        <f t="shared" si="0"/>
      </c>
      <c r="AR43" s="14">
        <f t="shared" si="1"/>
      </c>
    </row>
    <row r="44" spans="1:44" s="14" customFormat="1" ht="15" customHeight="1">
      <c r="A44" s="163"/>
      <c r="B44" s="163"/>
      <c r="C44" s="163"/>
      <c r="D44" s="163"/>
      <c r="E44" s="163"/>
      <c r="F44" s="183"/>
      <c r="G44" s="183"/>
      <c r="H44" s="183"/>
      <c r="I44" s="183"/>
      <c r="J44" s="183"/>
      <c r="K44" s="185"/>
      <c r="L44" s="139"/>
      <c r="M44" s="140"/>
      <c r="N44" s="140"/>
      <c r="O44" s="163"/>
      <c r="P44" s="163"/>
      <c r="Q44" s="163"/>
      <c r="R44" s="159"/>
      <c r="S44" s="160"/>
      <c r="T44" s="183"/>
      <c r="U44" s="183"/>
      <c r="V44" s="183"/>
      <c r="W44" s="183"/>
      <c r="X44" s="183"/>
      <c r="Y44" s="184"/>
      <c r="Z44" s="139"/>
      <c r="AA44" s="140"/>
      <c r="AB44" s="140"/>
      <c r="AC44" s="163"/>
      <c r="AD44" s="163"/>
      <c r="AE44" s="163"/>
      <c r="AF44" s="159"/>
      <c r="AG44" s="160"/>
      <c r="AI44" s="14">
        <f t="shared" si="3"/>
      </c>
      <c r="AJ44" s="14">
        <f t="shared" si="2"/>
      </c>
      <c r="AN44" s="14">
        <v>140</v>
      </c>
      <c r="AO44" s="115" t="s">
        <v>55</v>
      </c>
      <c r="AQ44" s="14">
        <f t="shared" si="0"/>
      </c>
      <c r="AR44" s="14">
        <f t="shared" si="1"/>
      </c>
    </row>
    <row r="45" spans="34:50" s="6" customFormat="1" ht="18" customHeight="1">
      <c r="AH45" s="14"/>
      <c r="AI45" s="14">
        <f t="shared" si="3"/>
      </c>
      <c r="AJ45" s="14">
        <f t="shared" si="2"/>
      </c>
      <c r="AK45" s="14">
        <f>IF(AJ45="","",MAX(AJ45:AJ45))</f>
      </c>
      <c r="AL45" s="114"/>
      <c r="AM45" s="114"/>
      <c r="AN45" s="14">
        <v>130</v>
      </c>
      <c r="AO45" s="115" t="s">
        <v>55</v>
      </c>
      <c r="AP45" s="14"/>
      <c r="AQ45" s="14"/>
      <c r="AR45" s="14"/>
      <c r="AS45" s="14"/>
      <c r="AT45" s="114"/>
      <c r="AU45" s="114"/>
      <c r="AV45" s="14"/>
      <c r="AW45" s="14"/>
      <c r="AX45" s="14"/>
    </row>
    <row r="46" spans="1:49" s="1" customFormat="1" ht="15" customHeight="1">
      <c r="A46" s="174" t="s">
        <v>129</v>
      </c>
      <c r="B46" s="174"/>
      <c r="C46" s="174"/>
      <c r="D46" s="174"/>
      <c r="E46" s="175"/>
      <c r="F46" s="153" t="str">
        <f>IF(AH47,"","該当なし")</f>
        <v>該当なし</v>
      </c>
      <c r="G46" s="154"/>
      <c r="H46" s="154"/>
      <c r="I46" s="154"/>
      <c r="J46" s="154"/>
      <c r="K46" s="154"/>
      <c r="L46" s="154"/>
      <c r="M46" s="154"/>
      <c r="N46" s="154"/>
      <c r="O46" s="154"/>
      <c r="P46" s="174" t="s">
        <v>7</v>
      </c>
      <c r="Q46" s="174"/>
      <c r="R46" s="174"/>
      <c r="S46" s="174"/>
      <c r="T46" s="174"/>
      <c r="U46" s="174"/>
      <c r="V46" s="174"/>
      <c r="W46" s="176"/>
      <c r="X46" s="153" t="str">
        <f>IF(AI47,"","該当なし")</f>
        <v>該当なし</v>
      </c>
      <c r="Y46" s="154"/>
      <c r="Z46" s="154"/>
      <c r="AA46" s="154"/>
      <c r="AB46" s="154"/>
      <c r="AC46" s="154"/>
      <c r="AD46" s="154"/>
      <c r="AE46" s="154"/>
      <c r="AF46" s="154"/>
      <c r="AG46" s="154"/>
      <c r="AH46" s="18" t="s">
        <v>122</v>
      </c>
      <c r="AI46" s="112" t="s">
        <v>123</v>
      </c>
      <c r="AJ46" s="7"/>
      <c r="AK46" s="117"/>
      <c r="AL46" s="117"/>
      <c r="AM46" s="118"/>
      <c r="AN46" s="114">
        <v>120</v>
      </c>
      <c r="AO46" s="115" t="s">
        <v>55</v>
      </c>
      <c r="AP46" s="117"/>
      <c r="AQ46" s="112"/>
      <c r="AR46" s="7"/>
      <c r="AS46" s="117"/>
      <c r="AT46" s="117"/>
      <c r="AU46" s="118"/>
      <c r="AV46" s="7"/>
      <c r="AW46" s="7"/>
    </row>
    <row r="47" spans="1:49" s="1" customFormat="1" ht="15" customHeight="1">
      <c r="A47" s="177" t="s">
        <v>124</v>
      </c>
      <c r="B47" s="177"/>
      <c r="C47" s="177"/>
      <c r="D47" s="177"/>
      <c r="E47" s="178"/>
      <c r="F47" s="181">
        <f>IF($AH$47=0,"",IF($AH$47=1,1,IF($AH$47=2,2,IF($AH$47=3,3,IF($AH$47=4,4,IF($AH$47=5,5))))))</f>
      </c>
      <c r="G47" s="227"/>
      <c r="H47" s="227"/>
      <c r="I47" s="227"/>
      <c r="J47" s="227"/>
      <c r="K47" s="227"/>
      <c r="L47" s="227"/>
      <c r="M47" s="227"/>
      <c r="N47" s="227"/>
      <c r="O47" s="227"/>
      <c r="P47" s="179" t="s">
        <v>2</v>
      </c>
      <c r="Q47" s="179"/>
      <c r="R47" s="179"/>
      <c r="S47" s="179"/>
      <c r="T47" s="179"/>
      <c r="U47" s="179"/>
      <c r="V47" s="179"/>
      <c r="W47" s="180"/>
      <c r="X47" s="131">
        <f>IF($AI$47=0,"",IF($AI$47=1,1,IF($AI$47=2,2,IF($AI$47=3,3,IF($AI$47=4,4,IF($AI$47=5,5))))))</f>
      </c>
      <c r="Y47" s="227"/>
      <c r="Z47" s="227"/>
      <c r="AA47" s="227"/>
      <c r="AB47" s="227"/>
      <c r="AC47" s="227"/>
      <c r="AD47" s="227"/>
      <c r="AE47" s="227"/>
      <c r="AF47" s="227"/>
      <c r="AG47" s="227"/>
      <c r="AH47" s="18">
        <f>MAX(R18:S44)</f>
        <v>0</v>
      </c>
      <c r="AI47" s="18">
        <f>MAX(AF18:AG44)</f>
        <v>0</v>
      </c>
      <c r="AJ47" s="119"/>
      <c r="AK47" s="117"/>
      <c r="AL47" s="119"/>
      <c r="AM47" s="119"/>
      <c r="AN47" s="124">
        <v>110</v>
      </c>
      <c r="AO47" s="115" t="s">
        <v>55</v>
      </c>
      <c r="AP47" s="119"/>
      <c r="AQ47" s="18"/>
      <c r="AR47" s="119"/>
      <c r="AS47" s="117"/>
      <c r="AT47" s="119"/>
      <c r="AU47" s="119"/>
      <c r="AV47" s="7"/>
      <c r="AW47" s="7"/>
    </row>
    <row r="48" spans="1:49" s="1" customFormat="1" ht="15" customHeight="1">
      <c r="A48" s="170" t="s">
        <v>130</v>
      </c>
      <c r="B48" s="170"/>
      <c r="C48" s="170"/>
      <c r="D48" s="170"/>
      <c r="E48" s="171"/>
      <c r="F48" s="133">
        <f>IF($AH$48=0,"",IF($AH$48=1,1,IF($AH$48=2,2,IF($AH$48=3,3,IF($AH$48=4,4,IF($AH$48=5,5))))))</f>
      </c>
      <c r="G48" s="223"/>
      <c r="H48" s="223"/>
      <c r="I48" s="223"/>
      <c r="J48" s="223"/>
      <c r="K48" s="223"/>
      <c r="L48" s="223"/>
      <c r="M48" s="223"/>
      <c r="N48" s="223"/>
      <c r="O48" s="223"/>
      <c r="P48" s="172" t="s">
        <v>3</v>
      </c>
      <c r="Q48" s="172"/>
      <c r="R48" s="172"/>
      <c r="S48" s="172"/>
      <c r="T48" s="172"/>
      <c r="U48" s="172"/>
      <c r="V48" s="172"/>
      <c r="W48" s="173"/>
      <c r="X48" s="135">
        <f>IF($AI$48=0,"",IF($AI$48=1,1,IF($AI$48=2,2,IF($AI$48=3,3,IF($AI$48=4,4,IF($AI$48=5,5))))))</f>
      </c>
      <c r="Y48" s="223"/>
      <c r="Z48" s="223"/>
      <c r="AA48" s="223"/>
      <c r="AB48" s="223"/>
      <c r="AC48" s="223"/>
      <c r="AD48" s="223"/>
      <c r="AE48" s="223"/>
      <c r="AF48" s="223"/>
      <c r="AG48" s="223"/>
      <c r="AH48" s="18">
        <f>MIN(R18:S44)</f>
        <v>0</v>
      </c>
      <c r="AI48" s="18">
        <f>MIN(AF18:AG44)</f>
        <v>0</v>
      </c>
      <c r="AJ48" s="18"/>
      <c r="AK48" s="117"/>
      <c r="AL48" s="18"/>
      <c r="AM48" s="18"/>
      <c r="AN48" s="18">
        <v>100</v>
      </c>
      <c r="AO48" s="115" t="s">
        <v>55</v>
      </c>
      <c r="AP48" s="18"/>
      <c r="AQ48" s="18"/>
      <c r="AR48" s="18"/>
      <c r="AS48" s="117"/>
      <c r="AT48" s="18"/>
      <c r="AU48" s="18"/>
      <c r="AV48" s="7"/>
      <c r="AW48" s="7"/>
    </row>
    <row r="49" spans="34:50" s="6" customFormat="1" ht="21" customHeight="1">
      <c r="AH49" s="18"/>
      <c r="AI49" s="112"/>
      <c r="AJ49" s="7"/>
      <c r="AK49" s="117"/>
      <c r="AL49" s="117"/>
      <c r="AM49" s="118"/>
      <c r="AN49" s="118"/>
      <c r="AO49" s="117"/>
      <c r="AP49" s="117"/>
      <c r="AQ49" s="112"/>
      <c r="AR49" s="7"/>
      <c r="AS49" s="117"/>
      <c r="AT49" s="117"/>
      <c r="AU49" s="118"/>
      <c r="AV49" s="7"/>
      <c r="AW49" s="7"/>
      <c r="AX49" s="1"/>
    </row>
    <row r="50" spans="1:50" s="6" customFormat="1" ht="15" customHeight="1">
      <c r="A50" s="2" t="s">
        <v>8</v>
      </c>
      <c r="B50" s="2"/>
      <c r="C50" s="2"/>
      <c r="D50" s="2"/>
      <c r="E50" s="2"/>
      <c r="F50" s="2"/>
      <c r="G50" s="2"/>
      <c r="H50" s="2"/>
      <c r="I50" s="2"/>
      <c r="J50" s="2"/>
      <c r="K50" s="2"/>
      <c r="L50" s="2"/>
      <c r="M50" s="2"/>
      <c r="N50" s="2"/>
      <c r="O50" s="2"/>
      <c r="AH50" s="18"/>
      <c r="AI50" s="18"/>
      <c r="AJ50" s="119"/>
      <c r="AK50" s="117"/>
      <c r="AL50" s="119"/>
      <c r="AM50" s="119"/>
      <c r="AN50" s="119"/>
      <c r="AO50" s="119"/>
      <c r="AP50" s="119"/>
      <c r="AQ50" s="18"/>
      <c r="AR50" s="119"/>
      <c r="AS50" s="117"/>
      <c r="AT50" s="119"/>
      <c r="AU50" s="119"/>
      <c r="AV50" s="7"/>
      <c r="AW50" s="7"/>
      <c r="AX50" s="1"/>
    </row>
    <row r="51" spans="1:50" s="6" customFormat="1" ht="15" customHeight="1">
      <c r="A51" s="13" t="s">
        <v>41</v>
      </c>
      <c r="B51" s="215" t="s">
        <v>42</v>
      </c>
      <c r="C51" s="216"/>
      <c r="D51" s="216"/>
      <c r="E51" s="216"/>
      <c r="F51" s="216"/>
      <c r="G51" s="217"/>
      <c r="H51" s="215" t="s">
        <v>43</v>
      </c>
      <c r="I51" s="216"/>
      <c r="J51" s="216"/>
      <c r="K51" s="217"/>
      <c r="L51" s="215" t="s">
        <v>35</v>
      </c>
      <c r="M51" s="216"/>
      <c r="N51" s="216"/>
      <c r="O51" s="216"/>
      <c r="P51" s="217"/>
      <c r="Q51" s="18"/>
      <c r="R51" s="15"/>
      <c r="S51" s="16"/>
      <c r="AH51" s="18"/>
      <c r="AI51" s="18"/>
      <c r="AJ51" s="18"/>
      <c r="AK51" s="117"/>
      <c r="AL51" s="18"/>
      <c r="AM51" s="18"/>
      <c r="AN51" s="18"/>
      <c r="AO51" s="18"/>
      <c r="AP51" s="18"/>
      <c r="AQ51" s="18"/>
      <c r="AR51" s="18"/>
      <c r="AS51" s="117"/>
      <c r="AT51" s="18"/>
      <c r="AU51" s="18"/>
      <c r="AV51" s="7"/>
      <c r="AW51" s="7"/>
      <c r="AX51" s="1"/>
    </row>
    <row r="52" spans="1:50" s="6" customFormat="1" ht="15" customHeight="1">
      <c r="A52" s="17"/>
      <c r="B52" s="224"/>
      <c r="C52" s="225"/>
      <c r="D52" s="225"/>
      <c r="E52" s="225"/>
      <c r="F52" s="225"/>
      <c r="G52" s="226"/>
      <c r="H52" s="224"/>
      <c r="I52" s="225"/>
      <c r="J52" s="225"/>
      <c r="K52" s="226"/>
      <c r="L52" s="210">
        <f>IF(A52="","",SQRT(SQRT(2*A52*B52*H52/10000000000000)))</f>
      </c>
      <c r="M52" s="211"/>
      <c r="N52" s="211"/>
      <c r="O52" s="211"/>
      <c r="P52" s="212"/>
      <c r="Q52" s="221" t="s">
        <v>47</v>
      </c>
      <c r="R52" s="222"/>
      <c r="S52" s="222"/>
      <c r="T52" s="222"/>
      <c r="U52" s="222"/>
      <c r="V52" s="222"/>
      <c r="W52" s="222"/>
      <c r="X52" s="222"/>
      <c r="Y52" s="222"/>
      <c r="Z52" s="222"/>
      <c r="AA52" s="222"/>
      <c r="AB52" s="222"/>
      <c r="AC52" s="222"/>
      <c r="AD52" s="222"/>
      <c r="AE52" s="222"/>
      <c r="AF52" s="222"/>
      <c r="AG52" s="222"/>
      <c r="AH52" s="7"/>
      <c r="AI52" s="7"/>
      <c r="AJ52" s="112"/>
      <c r="AK52" s="7"/>
      <c r="AL52" s="7"/>
      <c r="AM52" s="7"/>
      <c r="AN52" s="7"/>
      <c r="AO52" s="7"/>
      <c r="AP52" s="7"/>
      <c r="AQ52" s="7"/>
      <c r="AR52" s="112"/>
      <c r="AS52" s="7"/>
      <c r="AT52" s="7"/>
      <c r="AU52" s="7"/>
      <c r="AV52" s="7"/>
      <c r="AW52" s="7"/>
      <c r="AX52" s="7"/>
    </row>
    <row r="53" spans="1:50" s="6" customFormat="1" ht="15" customHeight="1">
      <c r="A53" s="17"/>
      <c r="B53" s="224"/>
      <c r="C53" s="225"/>
      <c r="D53" s="225"/>
      <c r="E53" s="225"/>
      <c r="F53" s="225"/>
      <c r="G53" s="226"/>
      <c r="H53" s="224"/>
      <c r="I53" s="225"/>
      <c r="J53" s="225"/>
      <c r="K53" s="226"/>
      <c r="L53" s="210">
        <f>IF(A53="","",SQRT(SQRT(2*A53*B53*H53/10000000000000)))</f>
      </c>
      <c r="M53" s="211"/>
      <c r="N53" s="211"/>
      <c r="O53" s="211"/>
      <c r="P53" s="212"/>
      <c r="Q53" s="221"/>
      <c r="R53" s="222"/>
      <c r="S53" s="222"/>
      <c r="T53" s="222"/>
      <c r="U53" s="222"/>
      <c r="V53" s="222"/>
      <c r="W53" s="222"/>
      <c r="X53" s="222"/>
      <c r="Y53" s="222"/>
      <c r="Z53" s="222"/>
      <c r="AA53" s="222"/>
      <c r="AB53" s="222"/>
      <c r="AC53" s="222"/>
      <c r="AD53" s="222"/>
      <c r="AE53" s="222"/>
      <c r="AF53" s="222"/>
      <c r="AG53" s="222"/>
      <c r="AH53" s="7"/>
      <c r="AI53" s="7"/>
      <c r="AJ53" s="112"/>
      <c r="AK53" s="7"/>
      <c r="AL53" s="7"/>
      <c r="AM53" s="7"/>
      <c r="AN53" s="7"/>
      <c r="AO53" s="7"/>
      <c r="AP53" s="7"/>
      <c r="AQ53" s="7"/>
      <c r="AR53" s="112"/>
      <c r="AS53" s="7"/>
      <c r="AT53" s="7"/>
      <c r="AU53" s="7"/>
      <c r="AV53" s="7"/>
      <c r="AW53" s="7"/>
      <c r="AX53" s="7"/>
    </row>
    <row r="54" spans="1:50" s="6" customFormat="1" ht="15" customHeight="1">
      <c r="A54" s="17"/>
      <c r="B54" s="224"/>
      <c r="C54" s="225"/>
      <c r="D54" s="225"/>
      <c r="E54" s="225"/>
      <c r="F54" s="225"/>
      <c r="G54" s="226"/>
      <c r="H54" s="224"/>
      <c r="I54" s="225"/>
      <c r="J54" s="225"/>
      <c r="K54" s="226"/>
      <c r="L54" s="210">
        <f>IF(A54="","",SQRT(SQRT(2*A54*B54*H54/10000000000000)))</f>
      </c>
      <c r="M54" s="211"/>
      <c r="N54" s="211"/>
      <c r="O54" s="211"/>
      <c r="P54" s="212"/>
      <c r="Q54" s="221"/>
      <c r="R54" s="222"/>
      <c r="S54" s="222"/>
      <c r="T54" s="222"/>
      <c r="U54" s="222"/>
      <c r="V54" s="222"/>
      <c r="W54" s="222"/>
      <c r="X54" s="222"/>
      <c r="Y54" s="222"/>
      <c r="Z54" s="222"/>
      <c r="AA54" s="222"/>
      <c r="AB54" s="222"/>
      <c r="AC54" s="222"/>
      <c r="AD54" s="222"/>
      <c r="AE54" s="222"/>
      <c r="AF54" s="222"/>
      <c r="AG54" s="222"/>
      <c r="AH54" s="7"/>
      <c r="AI54" s="7"/>
      <c r="AJ54" s="112"/>
      <c r="AK54" s="7"/>
      <c r="AL54" s="7"/>
      <c r="AM54" s="7"/>
      <c r="AN54" s="7"/>
      <c r="AO54" s="7"/>
      <c r="AP54" s="7"/>
      <c r="AQ54" s="7"/>
      <c r="AR54" s="112"/>
      <c r="AS54" s="7"/>
      <c r="AT54" s="7"/>
      <c r="AU54" s="7"/>
      <c r="AV54" s="7"/>
      <c r="AW54" s="7"/>
      <c r="AX54" s="7"/>
    </row>
    <row r="55" spans="1:50" s="6" customFormat="1" ht="15" customHeight="1">
      <c r="A55" s="17"/>
      <c r="B55" s="224"/>
      <c r="C55" s="225"/>
      <c r="D55" s="225"/>
      <c r="E55" s="225"/>
      <c r="F55" s="225"/>
      <c r="G55" s="226"/>
      <c r="H55" s="224"/>
      <c r="I55" s="225"/>
      <c r="J55" s="225"/>
      <c r="K55" s="226"/>
      <c r="L55" s="210">
        <f>IF(A55="","",SQRT(SQRT(2*A55*B55*H55/10000000000000)))</f>
      </c>
      <c r="M55" s="211"/>
      <c r="N55" s="211"/>
      <c r="O55" s="211"/>
      <c r="P55" s="212"/>
      <c r="Q55" s="221"/>
      <c r="R55" s="222"/>
      <c r="S55" s="222"/>
      <c r="T55" s="222"/>
      <c r="U55" s="222"/>
      <c r="V55" s="222"/>
      <c r="W55" s="222"/>
      <c r="X55" s="222"/>
      <c r="Y55" s="222"/>
      <c r="Z55" s="222"/>
      <c r="AA55" s="222"/>
      <c r="AB55" s="222"/>
      <c r="AC55" s="222"/>
      <c r="AD55" s="222"/>
      <c r="AE55" s="222"/>
      <c r="AF55" s="222"/>
      <c r="AG55" s="222"/>
      <c r="AH55" s="7"/>
      <c r="AI55" s="7"/>
      <c r="AJ55" s="112"/>
      <c r="AK55" s="7"/>
      <c r="AL55" s="7"/>
      <c r="AM55" s="7"/>
      <c r="AN55" s="7"/>
      <c r="AO55" s="7"/>
      <c r="AP55" s="7"/>
      <c r="AQ55" s="7"/>
      <c r="AR55" s="112"/>
      <c r="AS55" s="7"/>
      <c r="AT55" s="7"/>
      <c r="AU55" s="7"/>
      <c r="AV55" s="7"/>
      <c r="AW55" s="7"/>
      <c r="AX55" s="7"/>
    </row>
    <row r="56" spans="1:50" s="6" customFormat="1" ht="13.5">
      <c r="A56" s="46"/>
      <c r="B56" s="46"/>
      <c r="C56" s="46"/>
      <c r="D56" s="46"/>
      <c r="E56" s="46"/>
      <c r="F56" s="46"/>
      <c r="G56" s="46"/>
      <c r="H56" s="46"/>
      <c r="I56" s="46"/>
      <c r="J56" s="46"/>
      <c r="K56" s="46"/>
      <c r="L56" s="48"/>
      <c r="M56" s="48"/>
      <c r="N56" s="48"/>
      <c r="O56" s="48"/>
      <c r="P56" s="48"/>
      <c r="Q56" s="47"/>
      <c r="R56" s="31"/>
      <c r="S56" s="31"/>
      <c r="T56" s="31"/>
      <c r="U56" s="31"/>
      <c r="V56" s="31"/>
      <c r="W56" s="31"/>
      <c r="X56" s="31"/>
      <c r="Y56" s="31"/>
      <c r="Z56" s="31"/>
      <c r="AA56" s="31"/>
      <c r="AB56" s="31"/>
      <c r="AC56" s="31"/>
      <c r="AD56" s="31"/>
      <c r="AE56" s="31"/>
      <c r="AF56" s="31"/>
      <c r="AG56" s="31"/>
      <c r="AH56" s="7"/>
      <c r="AI56" s="7"/>
      <c r="AJ56" s="112"/>
      <c r="AK56" s="7"/>
      <c r="AL56" s="7"/>
      <c r="AM56" s="7"/>
      <c r="AN56" s="7"/>
      <c r="AO56" s="7"/>
      <c r="AP56" s="7"/>
      <c r="AQ56" s="7"/>
      <c r="AR56" s="112"/>
      <c r="AS56" s="7"/>
      <c r="AT56" s="7"/>
      <c r="AU56" s="7"/>
      <c r="AV56" s="7"/>
      <c r="AW56" s="7"/>
      <c r="AX56" s="7"/>
    </row>
    <row r="57" spans="7:50" s="4" customFormat="1" ht="13.5" hidden="1">
      <c r="G57" s="4" t="s">
        <v>51</v>
      </c>
      <c r="L57" s="4">
        <v>1</v>
      </c>
      <c r="O57" s="4">
        <v>280</v>
      </c>
      <c r="R57" s="4">
        <v>5</v>
      </c>
      <c r="AG57" s="7"/>
      <c r="AH57" s="7"/>
      <c r="AI57" s="7"/>
      <c r="AJ57" s="112"/>
      <c r="AK57" s="7"/>
      <c r="AL57" s="7"/>
      <c r="AM57" s="7"/>
      <c r="AN57" s="7"/>
      <c r="AO57" s="7"/>
      <c r="AP57" s="7"/>
      <c r="AQ57" s="7"/>
      <c r="AR57" s="112"/>
      <c r="AS57" s="7"/>
      <c r="AT57" s="7"/>
      <c r="AU57" s="7"/>
      <c r="AV57" s="7"/>
      <c r="AW57" s="7"/>
      <c r="AX57" s="7"/>
    </row>
    <row r="58" spans="7:50" s="4" customFormat="1" ht="13.5" hidden="1">
      <c r="G58" s="4" t="s">
        <v>52</v>
      </c>
      <c r="L58" s="4">
        <v>2</v>
      </c>
      <c r="O58" s="4">
        <v>230</v>
      </c>
      <c r="R58" s="4">
        <v>4</v>
      </c>
      <c r="AG58" s="7"/>
      <c r="AH58" s="7"/>
      <c r="AI58" s="7"/>
      <c r="AJ58" s="112"/>
      <c r="AK58" s="7"/>
      <c r="AL58" s="7"/>
      <c r="AM58" s="7"/>
      <c r="AN58" s="7"/>
      <c r="AO58" s="7"/>
      <c r="AP58" s="7"/>
      <c r="AQ58" s="7"/>
      <c r="AR58" s="112"/>
      <c r="AS58" s="7"/>
      <c r="AT58" s="7"/>
      <c r="AU58" s="7"/>
      <c r="AV58" s="7"/>
      <c r="AW58" s="7"/>
      <c r="AX58" s="7"/>
    </row>
    <row r="59" spans="7:50" s="4" customFormat="1" ht="13.5" hidden="1">
      <c r="G59" s="4" t="s">
        <v>53</v>
      </c>
      <c r="L59" s="4">
        <v>3</v>
      </c>
      <c r="O59" s="4">
        <v>200</v>
      </c>
      <c r="R59" s="4">
        <v>3</v>
      </c>
      <c r="AG59" s="7"/>
      <c r="AH59" s="7"/>
      <c r="AI59" s="7"/>
      <c r="AJ59" s="112"/>
      <c r="AK59" s="7"/>
      <c r="AL59" s="7"/>
      <c r="AM59" s="7"/>
      <c r="AN59" s="7"/>
      <c r="AO59" s="7"/>
      <c r="AP59" s="7"/>
      <c r="AQ59" s="7"/>
      <c r="AR59" s="112"/>
      <c r="AS59" s="7"/>
      <c r="AT59" s="7"/>
      <c r="AU59" s="7"/>
      <c r="AV59" s="7"/>
      <c r="AW59" s="7"/>
      <c r="AX59" s="7"/>
    </row>
    <row r="60" spans="7:50" s="4" customFormat="1" ht="13.5" hidden="1">
      <c r="G60" s="4" t="s">
        <v>54</v>
      </c>
      <c r="L60" s="4">
        <v>4</v>
      </c>
      <c r="O60" s="4" t="s">
        <v>55</v>
      </c>
      <c r="R60" s="4">
        <v>2</v>
      </c>
      <c r="AG60" s="7"/>
      <c r="AH60" s="7"/>
      <c r="AI60" s="7"/>
      <c r="AJ60" s="112"/>
      <c r="AK60" s="7"/>
      <c r="AL60" s="7"/>
      <c r="AM60" s="7"/>
      <c r="AN60" s="7"/>
      <c r="AO60" s="7"/>
      <c r="AP60" s="7"/>
      <c r="AQ60" s="7"/>
      <c r="AR60" s="112"/>
      <c r="AS60" s="7"/>
      <c r="AT60" s="7"/>
      <c r="AU60" s="7"/>
      <c r="AV60" s="7"/>
      <c r="AW60" s="7"/>
      <c r="AX60" s="7"/>
    </row>
    <row r="61" spans="7:50" s="4" customFormat="1" ht="13.5" hidden="1">
      <c r="G61" s="4" t="s">
        <v>14</v>
      </c>
      <c r="L61" s="4">
        <v>5</v>
      </c>
      <c r="R61" s="4">
        <v>1</v>
      </c>
      <c r="AG61" s="7"/>
      <c r="AH61" s="7"/>
      <c r="AI61" s="7"/>
      <c r="AJ61" s="112"/>
      <c r="AK61" s="7"/>
      <c r="AL61" s="7"/>
      <c r="AM61" s="7"/>
      <c r="AN61" s="7"/>
      <c r="AO61" s="7"/>
      <c r="AP61" s="7"/>
      <c r="AQ61" s="7"/>
      <c r="AR61" s="112"/>
      <c r="AS61" s="7"/>
      <c r="AT61" s="7"/>
      <c r="AU61" s="7"/>
      <c r="AV61" s="7"/>
      <c r="AW61" s="7"/>
      <c r="AX61" s="7"/>
    </row>
    <row r="62" spans="7:50" s="4" customFormat="1" ht="13.5" hidden="1">
      <c r="G62" s="4" t="s">
        <v>15</v>
      </c>
      <c r="L62" s="4" t="s">
        <v>13</v>
      </c>
      <c r="AG62" s="7"/>
      <c r="AH62" s="7"/>
      <c r="AI62" s="7"/>
      <c r="AJ62" s="112"/>
      <c r="AK62" s="7"/>
      <c r="AL62" s="7"/>
      <c r="AM62" s="7"/>
      <c r="AN62" s="7"/>
      <c r="AO62" s="7"/>
      <c r="AP62" s="7"/>
      <c r="AQ62" s="7"/>
      <c r="AR62" s="112"/>
      <c r="AS62" s="7"/>
      <c r="AT62" s="7"/>
      <c r="AU62" s="7"/>
      <c r="AV62" s="7"/>
      <c r="AW62" s="7"/>
      <c r="AX62" s="7"/>
    </row>
    <row r="63" spans="7:50" s="4" customFormat="1" ht="13.5" hidden="1">
      <c r="G63" s="4" t="s">
        <v>16</v>
      </c>
      <c r="AG63" s="7"/>
      <c r="AH63" s="7"/>
      <c r="AI63" s="7"/>
      <c r="AJ63" s="112"/>
      <c r="AK63" s="7"/>
      <c r="AL63" s="7"/>
      <c r="AM63" s="7"/>
      <c r="AN63" s="7"/>
      <c r="AO63" s="7"/>
      <c r="AP63" s="7"/>
      <c r="AQ63" s="7"/>
      <c r="AR63" s="112"/>
      <c r="AS63" s="7"/>
      <c r="AT63" s="7"/>
      <c r="AU63" s="7"/>
      <c r="AV63" s="7"/>
      <c r="AW63" s="7"/>
      <c r="AX63" s="7"/>
    </row>
    <row r="64" spans="7:50" s="4" customFormat="1" ht="13.5" hidden="1">
      <c r="G64" s="4" t="s">
        <v>17</v>
      </c>
      <c r="AG64" s="7"/>
      <c r="AH64" s="7"/>
      <c r="AI64" s="7"/>
      <c r="AJ64" s="112"/>
      <c r="AK64" s="7"/>
      <c r="AL64" s="7"/>
      <c r="AM64" s="7"/>
      <c r="AN64" s="7"/>
      <c r="AO64" s="7"/>
      <c r="AP64" s="7"/>
      <c r="AQ64" s="7"/>
      <c r="AR64" s="112"/>
      <c r="AS64" s="7"/>
      <c r="AT64" s="7"/>
      <c r="AU64" s="7"/>
      <c r="AV64" s="7"/>
      <c r="AW64" s="7"/>
      <c r="AX64" s="7"/>
    </row>
    <row r="65" spans="7:50" s="4" customFormat="1" ht="13.5" hidden="1">
      <c r="G65" s="4" t="s">
        <v>18</v>
      </c>
      <c r="AG65" s="7"/>
      <c r="AH65" s="7"/>
      <c r="AI65" s="7"/>
      <c r="AJ65" s="112"/>
      <c r="AK65" s="7"/>
      <c r="AL65" s="7"/>
      <c r="AM65" s="7"/>
      <c r="AN65" s="7"/>
      <c r="AO65" s="7"/>
      <c r="AP65" s="7"/>
      <c r="AQ65" s="7"/>
      <c r="AR65" s="112"/>
      <c r="AS65" s="7"/>
      <c r="AT65" s="7"/>
      <c r="AU65" s="7"/>
      <c r="AV65" s="7"/>
      <c r="AW65" s="7"/>
      <c r="AX65" s="7"/>
    </row>
    <row r="66" spans="7:50" s="4" customFormat="1" ht="13.5" hidden="1">
      <c r="G66" s="4" t="s">
        <v>19</v>
      </c>
      <c r="AG66" s="7"/>
      <c r="AH66" s="7"/>
      <c r="AI66" s="7"/>
      <c r="AJ66" s="112"/>
      <c r="AK66" s="7"/>
      <c r="AL66" s="7"/>
      <c r="AM66" s="7"/>
      <c r="AN66" s="7"/>
      <c r="AO66" s="7"/>
      <c r="AP66" s="7"/>
      <c r="AQ66" s="7"/>
      <c r="AR66" s="112"/>
      <c r="AS66" s="7"/>
      <c r="AT66" s="7"/>
      <c r="AU66" s="7"/>
      <c r="AV66" s="7"/>
      <c r="AW66" s="7"/>
      <c r="AX66" s="7"/>
    </row>
    <row r="67" spans="7:50" s="4" customFormat="1" ht="13.5" hidden="1">
      <c r="G67" s="4" t="s">
        <v>20</v>
      </c>
      <c r="AG67" s="7"/>
      <c r="AH67" s="7"/>
      <c r="AI67" s="7"/>
      <c r="AJ67" s="112"/>
      <c r="AK67" s="7"/>
      <c r="AL67" s="7"/>
      <c r="AM67" s="7"/>
      <c r="AN67" s="7"/>
      <c r="AO67" s="7"/>
      <c r="AP67" s="7"/>
      <c r="AQ67" s="7"/>
      <c r="AR67" s="112"/>
      <c r="AS67" s="7"/>
      <c r="AT67" s="7"/>
      <c r="AU67" s="7"/>
      <c r="AV67" s="7"/>
      <c r="AW67" s="7"/>
      <c r="AX67" s="7"/>
    </row>
    <row r="68" spans="7:50" s="4" customFormat="1" ht="13.5" hidden="1">
      <c r="G68" s="4" t="s">
        <v>21</v>
      </c>
      <c r="AG68" s="7"/>
      <c r="AH68" s="7"/>
      <c r="AI68" s="7"/>
      <c r="AJ68" s="112"/>
      <c r="AK68" s="7"/>
      <c r="AL68" s="7"/>
      <c r="AM68" s="7"/>
      <c r="AN68" s="7"/>
      <c r="AO68" s="7"/>
      <c r="AP68" s="7"/>
      <c r="AQ68" s="7"/>
      <c r="AR68" s="112"/>
      <c r="AS68" s="7"/>
      <c r="AT68" s="7"/>
      <c r="AU68" s="7"/>
      <c r="AV68" s="7"/>
      <c r="AW68" s="7"/>
      <c r="AX68" s="1"/>
    </row>
    <row r="69" spans="7:50" s="4" customFormat="1" ht="13.5" hidden="1">
      <c r="G69" s="4" t="s">
        <v>22</v>
      </c>
      <c r="AG69" s="7"/>
      <c r="AH69" s="7"/>
      <c r="AI69" s="7"/>
      <c r="AJ69" s="112"/>
      <c r="AK69" s="7"/>
      <c r="AL69" s="7"/>
      <c r="AM69" s="7"/>
      <c r="AN69" s="7"/>
      <c r="AO69" s="7"/>
      <c r="AP69" s="7"/>
      <c r="AQ69" s="7"/>
      <c r="AR69" s="112"/>
      <c r="AS69" s="7"/>
      <c r="AT69" s="7"/>
      <c r="AU69" s="7"/>
      <c r="AV69" s="7"/>
      <c r="AW69" s="7"/>
      <c r="AX69" s="1"/>
    </row>
    <row r="70" spans="7:50" s="4" customFormat="1" ht="13.5" hidden="1">
      <c r="G70" s="4" t="s">
        <v>13</v>
      </c>
      <c r="AG70" s="7"/>
      <c r="AH70" s="7"/>
      <c r="AI70" s="7"/>
      <c r="AJ70" s="112"/>
      <c r="AK70" s="7"/>
      <c r="AL70" s="7"/>
      <c r="AM70" s="7"/>
      <c r="AN70" s="7"/>
      <c r="AO70" s="7"/>
      <c r="AP70" s="7"/>
      <c r="AQ70" s="7"/>
      <c r="AR70" s="112"/>
      <c r="AS70" s="7"/>
      <c r="AT70" s="7"/>
      <c r="AU70" s="7"/>
      <c r="AV70" s="7"/>
      <c r="AW70" s="7"/>
      <c r="AX70" s="1"/>
    </row>
    <row r="71" spans="33:50" s="4" customFormat="1" ht="13.5">
      <c r="AG71" s="7"/>
      <c r="AH71" s="7"/>
      <c r="AI71" s="7"/>
      <c r="AJ71" s="112"/>
      <c r="AK71" s="7"/>
      <c r="AL71" s="7"/>
      <c r="AM71" s="7"/>
      <c r="AN71" s="7"/>
      <c r="AO71" s="7"/>
      <c r="AP71" s="7"/>
      <c r="AQ71" s="7"/>
      <c r="AR71" s="112"/>
      <c r="AS71" s="7"/>
      <c r="AT71" s="7"/>
      <c r="AU71" s="7"/>
      <c r="AV71" s="7"/>
      <c r="AW71" s="7"/>
      <c r="AX71" s="1"/>
    </row>
  </sheetData>
  <sheetProtection password="CC3E" sheet="1" objects="1" scenarios="1"/>
  <mergeCells count="198">
    <mergeCell ref="A6:AG7"/>
    <mergeCell ref="B43:E44"/>
    <mergeCell ref="F44:K44"/>
    <mergeCell ref="F47:O47"/>
    <mergeCell ref="X47:AG47"/>
    <mergeCell ref="Z42:AB44"/>
    <mergeCell ref="AC42:AE44"/>
    <mergeCell ref="AF42:AG44"/>
    <mergeCell ref="T44:Y44"/>
    <mergeCell ref="F43:K43"/>
    <mergeCell ref="X48:AG48"/>
    <mergeCell ref="AR15:AR17"/>
    <mergeCell ref="L39:N41"/>
    <mergeCell ref="O39:Q41"/>
    <mergeCell ref="R39:S41"/>
    <mergeCell ref="T39:Y39"/>
    <mergeCell ref="L33:N35"/>
    <mergeCell ref="O33:Q35"/>
    <mergeCell ref="AI15:AI17"/>
    <mergeCell ref="AJ15:AJ17"/>
    <mergeCell ref="AM15:AM17"/>
    <mergeCell ref="AQ15:AQ17"/>
    <mergeCell ref="AK15:AK17"/>
    <mergeCell ref="AL15:AL17"/>
    <mergeCell ref="T41:Y41"/>
    <mergeCell ref="T43:Y43"/>
    <mergeCell ref="T38:Y38"/>
    <mergeCell ref="AC39:AE41"/>
    <mergeCell ref="AF39:AG41"/>
    <mergeCell ref="AI13:AO13"/>
    <mergeCell ref="AQ13:AU13"/>
    <mergeCell ref="AI14:AK14"/>
    <mergeCell ref="AL14:AM14"/>
    <mergeCell ref="AQ14:AS14"/>
    <mergeCell ref="AT14:AU14"/>
    <mergeCell ref="AS15:AS17"/>
    <mergeCell ref="AF36:AG38"/>
    <mergeCell ref="AF21:AG23"/>
    <mergeCell ref="B55:G55"/>
    <mergeCell ref="H55:K55"/>
    <mergeCell ref="B53:G53"/>
    <mergeCell ref="H53:K53"/>
    <mergeCell ref="AT15:AT17"/>
    <mergeCell ref="AU15:AU17"/>
    <mergeCell ref="O42:Q44"/>
    <mergeCell ref="R42:S44"/>
    <mergeCell ref="T42:Y42"/>
    <mergeCell ref="Z36:AB38"/>
    <mergeCell ref="B52:G52"/>
    <mergeCell ref="H52:K52"/>
    <mergeCell ref="L53:P53"/>
    <mergeCell ref="L54:P54"/>
    <mergeCell ref="B54:G54"/>
    <mergeCell ref="H54:K54"/>
    <mergeCell ref="Z39:AB41"/>
    <mergeCell ref="B42:E42"/>
    <mergeCell ref="F42:K42"/>
    <mergeCell ref="L42:N44"/>
    <mergeCell ref="B51:G51"/>
    <mergeCell ref="H51:K51"/>
    <mergeCell ref="A48:E48"/>
    <mergeCell ref="F48:O48"/>
    <mergeCell ref="F46:O46"/>
    <mergeCell ref="X46:AG46"/>
    <mergeCell ref="F37:K37"/>
    <mergeCell ref="Q52:AG55"/>
    <mergeCell ref="L52:P52"/>
    <mergeCell ref="A39:A41"/>
    <mergeCell ref="B39:E39"/>
    <mergeCell ref="F39:K39"/>
    <mergeCell ref="B40:E41"/>
    <mergeCell ref="F40:K40"/>
    <mergeCell ref="F41:K41"/>
    <mergeCell ref="A42:A44"/>
    <mergeCell ref="R30:S32"/>
    <mergeCell ref="R36:S38"/>
    <mergeCell ref="T30:Y30"/>
    <mergeCell ref="T37:Y37"/>
    <mergeCell ref="O30:Q32"/>
    <mergeCell ref="A36:A38"/>
    <mergeCell ref="B36:E36"/>
    <mergeCell ref="F36:K36"/>
    <mergeCell ref="L36:N38"/>
    <mergeCell ref="B37:E38"/>
    <mergeCell ref="T26:Y26"/>
    <mergeCell ref="Z33:AB35"/>
    <mergeCell ref="AC33:AE35"/>
    <mergeCell ref="T36:Y36"/>
    <mergeCell ref="T24:Y24"/>
    <mergeCell ref="O36:Q38"/>
    <mergeCell ref="Z30:AB32"/>
    <mergeCell ref="AC30:AE32"/>
    <mergeCell ref="T31:Y31"/>
    <mergeCell ref="T34:Y34"/>
    <mergeCell ref="AF27:AG29"/>
    <mergeCell ref="Z27:AB29"/>
    <mergeCell ref="AC27:AE29"/>
    <mergeCell ref="T22:Y22"/>
    <mergeCell ref="T28:Y28"/>
    <mergeCell ref="T40:Y40"/>
    <mergeCell ref="AC36:AE38"/>
    <mergeCell ref="Z24:AB26"/>
    <mergeCell ref="AC24:AE26"/>
    <mergeCell ref="T25:Y25"/>
    <mergeCell ref="R21:S23"/>
    <mergeCell ref="T21:Y21"/>
    <mergeCell ref="T32:Y32"/>
    <mergeCell ref="T35:Y35"/>
    <mergeCell ref="AC21:AE23"/>
    <mergeCell ref="R33:S35"/>
    <mergeCell ref="R27:S29"/>
    <mergeCell ref="T27:Y27"/>
    <mergeCell ref="T23:Y23"/>
    <mergeCell ref="Z21:AB23"/>
    <mergeCell ref="A21:A23"/>
    <mergeCell ref="B21:E21"/>
    <mergeCell ref="F21:K21"/>
    <mergeCell ref="L21:N23"/>
    <mergeCell ref="B22:E23"/>
    <mergeCell ref="F22:K22"/>
    <mergeCell ref="F23:K23"/>
    <mergeCell ref="P48:W48"/>
    <mergeCell ref="A46:E46"/>
    <mergeCell ref="P46:W46"/>
    <mergeCell ref="A47:E47"/>
    <mergeCell ref="P47:W47"/>
    <mergeCell ref="A27:A29"/>
    <mergeCell ref="B30:E30"/>
    <mergeCell ref="F30:K30"/>
    <mergeCell ref="B28:E29"/>
    <mergeCell ref="F28:K28"/>
    <mergeCell ref="E4:H4"/>
    <mergeCell ref="R15:S17"/>
    <mergeCell ref="A33:A35"/>
    <mergeCell ref="T33:Y33"/>
    <mergeCell ref="B33:E33"/>
    <mergeCell ref="F33:K33"/>
    <mergeCell ref="L15:N17"/>
    <mergeCell ref="O15:Q17"/>
    <mergeCell ref="A18:A20"/>
    <mergeCell ref="B18:E18"/>
    <mergeCell ref="A30:A32"/>
    <mergeCell ref="AF33:AG35"/>
    <mergeCell ref="T20:Y20"/>
    <mergeCell ref="B27:E27"/>
    <mergeCell ref="F27:K27"/>
    <mergeCell ref="L27:N29"/>
    <mergeCell ref="R24:S26"/>
    <mergeCell ref="F25:K25"/>
    <mergeCell ref="F29:K29"/>
    <mergeCell ref="T29:Y29"/>
    <mergeCell ref="F19:K19"/>
    <mergeCell ref="F20:K20"/>
    <mergeCell ref="L18:N20"/>
    <mergeCell ref="F18:K18"/>
    <mergeCell ref="AC15:AE17"/>
    <mergeCell ref="T15:Y17"/>
    <mergeCell ref="AC18:AE20"/>
    <mergeCell ref="B3:AG3"/>
    <mergeCell ref="Q4:AG4"/>
    <mergeCell ref="N4:P4"/>
    <mergeCell ref="F15:K17"/>
    <mergeCell ref="I4:M4"/>
    <mergeCell ref="B14:S14"/>
    <mergeCell ref="T14:AG14"/>
    <mergeCell ref="AF15:AG17"/>
    <mergeCell ref="B4:D4"/>
    <mergeCell ref="Z15:AB17"/>
    <mergeCell ref="O24:Q26"/>
    <mergeCell ref="AF18:AG20"/>
    <mergeCell ref="AF30:AG32"/>
    <mergeCell ref="AF24:AG26"/>
    <mergeCell ref="O27:Q29"/>
    <mergeCell ref="Z18:AB20"/>
    <mergeCell ref="T18:Y18"/>
    <mergeCell ref="T19:Y19"/>
    <mergeCell ref="R18:S20"/>
    <mergeCell ref="O21:Q23"/>
    <mergeCell ref="A14:A17"/>
    <mergeCell ref="L51:P51"/>
    <mergeCell ref="B15:E17"/>
    <mergeCell ref="A24:A26"/>
    <mergeCell ref="B24:E24"/>
    <mergeCell ref="F24:K24"/>
    <mergeCell ref="L24:N26"/>
    <mergeCell ref="B19:E20"/>
    <mergeCell ref="O18:Q20"/>
    <mergeCell ref="F26:K26"/>
    <mergeCell ref="B25:E26"/>
    <mergeCell ref="L55:P55"/>
    <mergeCell ref="B34:E35"/>
    <mergeCell ref="F34:K34"/>
    <mergeCell ref="L30:N32"/>
    <mergeCell ref="B31:E32"/>
    <mergeCell ref="F31:K31"/>
    <mergeCell ref="F32:K32"/>
    <mergeCell ref="F38:K38"/>
    <mergeCell ref="F35:K35"/>
  </mergeCells>
  <dataValidations count="3">
    <dataValidation type="list" allowBlank="1" showInputMessage="1" showErrorMessage="1" promptTitle="床仕上げ材" prompt="床仕上げ構造区分１（1-a、1-b）&#10;床仕上げ構造区分２（2-a、2-b-a、2-b-b）                            &#10;床仕上げ構造区分３（3-a、3-b-a、3-b-b）&#10;床仕上げ構造区分４（4-a、4-b-a、4-b-b、4-b-ｃ）&#10;床仕上げ構造区分５（5-a）&#10;その他  " sqref="T18:Y44 F18:K44">
      <formula1>$G$57:$G$70</formula1>
    </dataValidation>
    <dataValidation allowBlank="1" showInputMessage="1" showErrorMessage="1" promptTitle="床仕上げ構造区分" prompt="床仕上げ構造区分１&#10;床仕上げ構造区分２&#10;床仕上げ構造区分３&#10;床仕上げ構造区分４&#10;床仕上げ構造区分５&#10;その他&#10;&#10;※一受音室に仕様の異なる界床の部分が存在する場合にあっては、それらの部分のうち、性能の最も低い界床の部分が、当該受音室の界床全面にあるものとして扱う" sqref="L18:N44 Z18:AB44"/>
    <dataValidation type="list" allowBlank="1" showInputMessage="1" promptTitle="床構造区分" prompt="床構造区分１　280mm以上&#10;床構造区分２　230mm以上&#10;床構造区分３　200mm以上&#10;その他の床構造&#10;&#10;※ボイドスラブの等価厚さの計算方法は相当スラブ厚に関する評価基準を適用する" sqref="O18:Q44 AC18:AE44">
      <formula1>$O$57:$O$60</formula1>
    </dataValidation>
  </dataValidations>
  <printOptions/>
  <pageMargins left="0.7874015748031497" right="0.1968503937007874" top="0.5905511811023623" bottom="0.16" header="0.5118110236220472"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A68"/>
  <sheetViews>
    <sheetView zoomScale="75" zoomScaleNormal="75" zoomScalePageLayoutView="0" workbookViewId="0" topLeftCell="A1">
      <selection activeCell="B4" sqref="B4:D4"/>
    </sheetView>
  </sheetViews>
  <sheetFormatPr defaultColWidth="9.00390625" defaultRowHeight="13.5"/>
  <cols>
    <col min="1" max="1" width="10.00390625" style="1" customWidth="1"/>
    <col min="2" max="2" width="2.625" style="1" customWidth="1"/>
    <col min="3" max="4" width="2.50390625" style="1" customWidth="1"/>
    <col min="5" max="5" width="2.625" style="1" customWidth="1"/>
    <col min="6" max="6" width="2.125" style="1" customWidth="1"/>
    <col min="7" max="9" width="2.625" style="1" customWidth="1"/>
    <col min="10" max="10" width="2.50390625" style="1" customWidth="1"/>
    <col min="11" max="11" width="2.00390625" style="1" customWidth="1"/>
    <col min="12" max="14" width="2.625" style="1" customWidth="1"/>
    <col min="15" max="15" width="3.625" style="1" customWidth="1"/>
    <col min="16" max="20" width="2.50390625" style="1" customWidth="1"/>
    <col min="21" max="23" width="2.625" style="1" customWidth="1"/>
    <col min="24" max="24" width="2.125" style="1" customWidth="1"/>
    <col min="25" max="25" width="2.625" style="1" customWidth="1"/>
    <col min="26" max="28" width="2.50390625" style="1" customWidth="1"/>
    <col min="29" max="29" width="1.875" style="1" customWidth="1"/>
    <col min="30" max="32" width="2.625" style="1" customWidth="1"/>
    <col min="33" max="33" width="3.625" style="7" customWidth="1"/>
    <col min="34" max="34" width="3.625" style="4" hidden="1" customWidth="1"/>
    <col min="35" max="35" width="7.50390625" style="4" hidden="1" customWidth="1"/>
    <col min="36" max="36" width="3.625" style="4" hidden="1" customWidth="1"/>
    <col min="37" max="37" width="7.50390625" style="4" hidden="1" customWidth="1"/>
    <col min="38" max="38" width="11.625" style="4" hidden="1" customWidth="1"/>
    <col min="39" max="40" width="7.50390625" style="4" hidden="1" customWidth="1"/>
    <col min="41" max="41" width="11.625" style="4" hidden="1" customWidth="1"/>
    <col min="42" max="44" width="7.50390625" style="4" hidden="1" customWidth="1"/>
    <col min="45" max="50" width="0" style="4" hidden="1" customWidth="1"/>
    <col min="51" max="79" width="9.00390625" style="7" customWidth="1"/>
    <col min="80" max="16384" width="9.00390625" style="1" customWidth="1"/>
  </cols>
  <sheetData>
    <row r="1" spans="1:79" ht="16.5" customHeight="1">
      <c r="A1" s="10" t="s">
        <v>60</v>
      </c>
      <c r="AG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30:79" ht="15" customHeight="1">
      <c r="AD2" s="2"/>
      <c r="AG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50" s="11" customFormat="1" ht="18" customHeight="1">
      <c r="A3" s="5" t="s">
        <v>4</v>
      </c>
      <c r="B3" s="247">
        <f>IF('表紙'!$B$46="","",'表紙'!$B$46)</f>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9"/>
      <c r="AH3" s="91"/>
      <c r="AI3" s="91"/>
      <c r="AJ3" s="91"/>
      <c r="AK3" s="91"/>
      <c r="AL3" s="91"/>
      <c r="AM3" s="91"/>
      <c r="AN3" s="91"/>
      <c r="AO3" s="91"/>
      <c r="AP3" s="91"/>
      <c r="AQ3" s="91"/>
      <c r="AR3" s="91"/>
      <c r="AS3" s="91"/>
      <c r="AT3" s="91"/>
      <c r="AU3" s="91"/>
      <c r="AV3" s="91"/>
      <c r="AW3" s="91"/>
      <c r="AX3" s="91"/>
    </row>
    <row r="4" spans="1:50" s="11" customFormat="1" ht="34.5" customHeight="1">
      <c r="A4" s="5" t="s">
        <v>5</v>
      </c>
      <c r="B4" s="207"/>
      <c r="C4" s="208"/>
      <c r="D4" s="209"/>
      <c r="E4" s="175" t="s">
        <v>6</v>
      </c>
      <c r="F4" s="201"/>
      <c r="G4" s="201"/>
      <c r="H4" s="202"/>
      <c r="I4" s="244"/>
      <c r="J4" s="245"/>
      <c r="K4" s="245"/>
      <c r="L4" s="245"/>
      <c r="M4" s="246"/>
      <c r="N4" s="175" t="s">
        <v>34</v>
      </c>
      <c r="O4" s="201"/>
      <c r="P4" s="202"/>
      <c r="Q4" s="250"/>
      <c r="R4" s="251"/>
      <c r="S4" s="251"/>
      <c r="T4" s="251"/>
      <c r="U4" s="251"/>
      <c r="V4" s="251"/>
      <c r="W4" s="251"/>
      <c r="X4" s="251"/>
      <c r="Y4" s="251"/>
      <c r="Z4" s="251"/>
      <c r="AA4" s="251"/>
      <c r="AB4" s="251"/>
      <c r="AC4" s="251"/>
      <c r="AD4" s="251"/>
      <c r="AE4" s="251"/>
      <c r="AF4" s="251"/>
      <c r="AG4" s="252"/>
      <c r="AH4" s="91"/>
      <c r="AI4" s="92"/>
      <c r="AJ4" s="92"/>
      <c r="AK4" s="92"/>
      <c r="AL4" s="92"/>
      <c r="AM4" s="91"/>
      <c r="AN4" s="91"/>
      <c r="AO4" s="91"/>
      <c r="AP4" s="91"/>
      <c r="AQ4" s="91"/>
      <c r="AR4" s="91"/>
      <c r="AS4" s="91"/>
      <c r="AT4" s="91"/>
      <c r="AU4" s="91"/>
      <c r="AV4" s="91"/>
      <c r="AW4" s="91"/>
      <c r="AX4" s="91"/>
    </row>
    <row r="5" spans="33:79" ht="13.5" customHeight="1">
      <c r="AG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row>
    <row r="6" spans="1:44" ht="9"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J6" s="89"/>
      <c r="AR6" s="89"/>
    </row>
    <row r="7" spans="1:44" ht="13.5">
      <c r="A7" s="2" t="s">
        <v>159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J7" s="89"/>
      <c r="AR7" s="89"/>
    </row>
    <row r="8" spans="1:50" s="2" customFormat="1" ht="13.5" customHeight="1">
      <c r="A8" s="2" t="s">
        <v>162</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93"/>
      <c r="AI8" s="93"/>
      <c r="AJ8" s="94"/>
      <c r="AK8" s="93"/>
      <c r="AL8" s="93"/>
      <c r="AM8" s="93"/>
      <c r="AN8" s="93"/>
      <c r="AO8" s="93"/>
      <c r="AP8" s="93"/>
      <c r="AQ8" s="93"/>
      <c r="AR8" s="94"/>
      <c r="AS8" s="93"/>
      <c r="AT8" s="93"/>
      <c r="AU8" s="93"/>
      <c r="AV8" s="93"/>
      <c r="AW8" s="93"/>
      <c r="AX8" s="93"/>
    </row>
    <row r="9" spans="1:50" s="2" customFormat="1" ht="13.5" customHeight="1">
      <c r="A9" s="2" t="s">
        <v>163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93"/>
      <c r="AI9" s="93"/>
      <c r="AJ9" s="94"/>
      <c r="AK9" s="93"/>
      <c r="AL9" s="93"/>
      <c r="AM9" s="93"/>
      <c r="AN9" s="93"/>
      <c r="AO9" s="93"/>
      <c r="AP9" s="93"/>
      <c r="AQ9" s="93"/>
      <c r="AR9" s="94"/>
      <c r="AS9" s="93"/>
      <c r="AT9" s="93"/>
      <c r="AU9" s="93"/>
      <c r="AV9" s="93"/>
      <c r="AW9" s="93"/>
      <c r="AX9" s="93"/>
    </row>
    <row r="10" spans="2:50" s="2" customFormat="1" ht="13.5" customHeight="1">
      <c r="B10" s="3"/>
      <c r="C10" s="3"/>
      <c r="D10" s="3"/>
      <c r="AH10" s="93"/>
      <c r="AI10" s="93"/>
      <c r="AJ10" s="93"/>
      <c r="AK10" s="93"/>
      <c r="AL10" s="93"/>
      <c r="AM10" s="93"/>
      <c r="AN10" s="93"/>
      <c r="AO10" s="93"/>
      <c r="AP10" s="93"/>
      <c r="AQ10" s="93"/>
      <c r="AR10" s="93"/>
      <c r="AS10" s="93"/>
      <c r="AT10" s="93"/>
      <c r="AU10" s="93"/>
      <c r="AV10" s="93"/>
      <c r="AW10" s="93"/>
      <c r="AX10" s="93"/>
    </row>
    <row r="11" spans="1:50" s="2" customFormat="1" ht="12">
      <c r="A11" s="2" t="s">
        <v>0</v>
      </c>
      <c r="AH11" s="93" t="s">
        <v>122</v>
      </c>
      <c r="AI11" s="93"/>
      <c r="AJ11" s="93" t="s">
        <v>123</v>
      </c>
      <c r="AK11" s="93"/>
      <c r="AL11" s="93"/>
      <c r="AM11" s="93" t="s">
        <v>122</v>
      </c>
      <c r="AN11" s="93"/>
      <c r="AO11" s="93"/>
      <c r="AP11" s="93" t="s">
        <v>123</v>
      </c>
      <c r="AQ11" s="93"/>
      <c r="AR11" s="93"/>
      <c r="AS11" s="93"/>
      <c r="AT11" s="93"/>
      <c r="AU11" s="93"/>
      <c r="AV11" s="93"/>
      <c r="AW11" s="93"/>
      <c r="AX11" s="93"/>
    </row>
    <row r="12" spans="1:79" s="12" customFormat="1" ht="15.75" customHeight="1">
      <c r="A12" s="213" t="s">
        <v>1</v>
      </c>
      <c r="B12" s="191" t="s">
        <v>24</v>
      </c>
      <c r="C12" s="191"/>
      <c r="D12" s="191"/>
      <c r="E12" s="191"/>
      <c r="F12" s="191"/>
      <c r="G12" s="191"/>
      <c r="H12" s="191"/>
      <c r="I12" s="191"/>
      <c r="J12" s="191"/>
      <c r="K12" s="191"/>
      <c r="L12" s="191"/>
      <c r="M12" s="191"/>
      <c r="N12" s="191"/>
      <c r="O12" s="191"/>
      <c r="P12" s="191"/>
      <c r="Q12" s="191"/>
      <c r="R12" s="191"/>
      <c r="S12" s="191"/>
      <c r="T12" s="191" t="s">
        <v>9</v>
      </c>
      <c r="U12" s="191"/>
      <c r="V12" s="191"/>
      <c r="W12" s="191"/>
      <c r="X12" s="191"/>
      <c r="Y12" s="191"/>
      <c r="Z12" s="191"/>
      <c r="AA12" s="191"/>
      <c r="AB12" s="191"/>
      <c r="AC12" s="191"/>
      <c r="AD12" s="191"/>
      <c r="AE12" s="191"/>
      <c r="AF12" s="191"/>
      <c r="AG12" s="191"/>
      <c r="AH12" s="95"/>
      <c r="AI12" s="95"/>
      <c r="AJ12" s="95"/>
      <c r="AK12" s="95"/>
      <c r="AL12" s="95"/>
      <c r="AM12" s="255" t="s">
        <v>117</v>
      </c>
      <c r="AN12" s="255"/>
      <c r="AO12" s="255"/>
      <c r="AP12" s="255" t="s">
        <v>117</v>
      </c>
      <c r="AQ12" s="255"/>
      <c r="AR12" s="255"/>
      <c r="AS12" s="95"/>
      <c r="AT12" s="95"/>
      <c r="AU12" s="95"/>
      <c r="AV12" s="95"/>
      <c r="AW12" s="95"/>
      <c r="AX12" s="95"/>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row>
    <row r="13" spans="1:79" s="12" customFormat="1" ht="15.75" customHeight="1">
      <c r="A13" s="257"/>
      <c r="B13" s="267" t="s">
        <v>133</v>
      </c>
      <c r="C13" s="259"/>
      <c r="D13" s="259"/>
      <c r="E13" s="259"/>
      <c r="F13" s="259"/>
      <c r="G13" s="186" t="s">
        <v>37</v>
      </c>
      <c r="H13" s="218"/>
      <c r="I13" s="218"/>
      <c r="J13" s="218"/>
      <c r="K13" s="218"/>
      <c r="L13" s="219"/>
      <c r="M13" s="192" t="s">
        <v>10</v>
      </c>
      <c r="N13" s="186"/>
      <c r="O13" s="186"/>
      <c r="P13" s="267" t="s">
        <v>29</v>
      </c>
      <c r="Q13" s="259"/>
      <c r="R13" s="259"/>
      <c r="S13" s="260"/>
      <c r="T13" s="186" t="s">
        <v>36</v>
      </c>
      <c r="U13" s="218"/>
      <c r="V13" s="218"/>
      <c r="W13" s="218"/>
      <c r="X13" s="218"/>
      <c r="Y13" s="220"/>
      <c r="Z13" s="258" t="s">
        <v>11</v>
      </c>
      <c r="AA13" s="259"/>
      <c r="AB13" s="259"/>
      <c r="AC13" s="260"/>
      <c r="AD13" s="267" t="s">
        <v>29</v>
      </c>
      <c r="AE13" s="259"/>
      <c r="AF13" s="259"/>
      <c r="AG13" s="260"/>
      <c r="AH13" s="256"/>
      <c r="AI13" s="256" t="s">
        <v>120</v>
      </c>
      <c r="AJ13" s="256"/>
      <c r="AK13" s="256" t="s">
        <v>120</v>
      </c>
      <c r="AL13" s="256" t="s">
        <v>119</v>
      </c>
      <c r="AM13" s="256" t="s">
        <v>120</v>
      </c>
      <c r="AN13" s="256" t="s">
        <v>121</v>
      </c>
      <c r="AO13" s="256" t="s">
        <v>119</v>
      </c>
      <c r="AP13" s="256" t="s">
        <v>120</v>
      </c>
      <c r="AQ13" s="256" t="s">
        <v>121</v>
      </c>
      <c r="AR13" s="95"/>
      <c r="AS13" s="95"/>
      <c r="AT13" s="95"/>
      <c r="AU13" s="95"/>
      <c r="AV13" s="95"/>
      <c r="AW13" s="95"/>
      <c r="AX13" s="95"/>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row>
    <row r="14" spans="1:79" s="12" customFormat="1" ht="15.75" customHeight="1">
      <c r="A14" s="257"/>
      <c r="B14" s="268"/>
      <c r="C14" s="262"/>
      <c r="D14" s="262"/>
      <c r="E14" s="262"/>
      <c r="F14" s="262"/>
      <c r="G14" s="218"/>
      <c r="H14" s="218"/>
      <c r="I14" s="218"/>
      <c r="J14" s="218"/>
      <c r="K14" s="218"/>
      <c r="L14" s="219"/>
      <c r="M14" s="192"/>
      <c r="N14" s="186"/>
      <c r="O14" s="186"/>
      <c r="P14" s="268"/>
      <c r="Q14" s="262"/>
      <c r="R14" s="262"/>
      <c r="S14" s="263"/>
      <c r="T14" s="218"/>
      <c r="U14" s="218"/>
      <c r="V14" s="218"/>
      <c r="W14" s="218"/>
      <c r="X14" s="218"/>
      <c r="Y14" s="220"/>
      <c r="Z14" s="261"/>
      <c r="AA14" s="262"/>
      <c r="AB14" s="262"/>
      <c r="AC14" s="263"/>
      <c r="AD14" s="268"/>
      <c r="AE14" s="262"/>
      <c r="AF14" s="262"/>
      <c r="AG14" s="263"/>
      <c r="AH14" s="256"/>
      <c r="AI14" s="256"/>
      <c r="AJ14" s="256"/>
      <c r="AK14" s="256"/>
      <c r="AL14" s="256"/>
      <c r="AM14" s="256"/>
      <c r="AN14" s="256"/>
      <c r="AO14" s="256"/>
      <c r="AP14" s="256"/>
      <c r="AQ14" s="256"/>
      <c r="AR14" s="95"/>
      <c r="AS14" s="95"/>
      <c r="AT14" s="95"/>
      <c r="AU14" s="95"/>
      <c r="AV14" s="95"/>
      <c r="AW14" s="95"/>
      <c r="AX14" s="95"/>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row>
    <row r="15" spans="1:79" s="12" customFormat="1" ht="15.75" customHeight="1">
      <c r="A15" s="257"/>
      <c r="B15" s="268"/>
      <c r="C15" s="262"/>
      <c r="D15" s="262"/>
      <c r="E15" s="262"/>
      <c r="F15" s="262"/>
      <c r="G15" s="218"/>
      <c r="H15" s="218"/>
      <c r="I15" s="218"/>
      <c r="J15" s="218"/>
      <c r="K15" s="218"/>
      <c r="L15" s="219"/>
      <c r="M15" s="192"/>
      <c r="N15" s="186"/>
      <c r="O15" s="186"/>
      <c r="P15" s="269"/>
      <c r="Q15" s="265"/>
      <c r="R15" s="265"/>
      <c r="S15" s="266"/>
      <c r="T15" s="218"/>
      <c r="U15" s="218"/>
      <c r="V15" s="218"/>
      <c r="W15" s="218"/>
      <c r="X15" s="218"/>
      <c r="Y15" s="220"/>
      <c r="Z15" s="264"/>
      <c r="AA15" s="265"/>
      <c r="AB15" s="265"/>
      <c r="AC15" s="266"/>
      <c r="AD15" s="269"/>
      <c r="AE15" s="265"/>
      <c r="AF15" s="265"/>
      <c r="AG15" s="266"/>
      <c r="AH15" s="256"/>
      <c r="AI15" s="256"/>
      <c r="AJ15" s="256"/>
      <c r="AK15" s="256"/>
      <c r="AL15" s="256"/>
      <c r="AM15" s="256"/>
      <c r="AN15" s="256"/>
      <c r="AO15" s="256"/>
      <c r="AP15" s="256"/>
      <c r="AQ15" s="256"/>
      <c r="AR15" s="95"/>
      <c r="AS15" s="95"/>
      <c r="AT15" s="95"/>
      <c r="AU15" s="95"/>
      <c r="AV15" s="95"/>
      <c r="AW15" s="95"/>
      <c r="AX15" s="95"/>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row>
    <row r="16" spans="1:50" s="14" customFormat="1" ht="15" customHeight="1">
      <c r="A16" s="163"/>
      <c r="B16" s="228"/>
      <c r="C16" s="229"/>
      <c r="D16" s="229"/>
      <c r="E16" s="229"/>
      <c r="F16" s="230"/>
      <c r="G16" s="161"/>
      <c r="H16" s="231"/>
      <c r="I16" s="231"/>
      <c r="J16" s="231"/>
      <c r="K16" s="231"/>
      <c r="L16" s="232"/>
      <c r="M16" s="139">
        <f>IF(ISERROR(AN16),"その他",AN16)</f>
      </c>
      <c r="N16" s="140"/>
      <c r="O16" s="140"/>
      <c r="P16" s="155">
        <f>IF(M16="","",IF(M16=1,"30ｄB以上",IF(M16=2,"25ｄB以上",IF(M16=3,"20ｄB以上",IF(M16=4,"15ｄB以上",IF(M16="その他","その他"))))))</f>
      </c>
      <c r="Q16" s="233"/>
      <c r="R16" s="233"/>
      <c r="S16" s="156"/>
      <c r="T16" s="161"/>
      <c r="U16" s="231"/>
      <c r="V16" s="231"/>
      <c r="W16" s="231"/>
      <c r="X16" s="231"/>
      <c r="Y16" s="232"/>
      <c r="Z16" s="241">
        <f>IF(ISERROR(AQ16),"その他",AQ16)</f>
      </c>
      <c r="AA16" s="233"/>
      <c r="AB16" s="233"/>
      <c r="AC16" s="156"/>
      <c r="AD16" s="155">
        <f>IF(Z16="","",IF(Z16=1,"30ｄB以上",IF(Z16=2,"25ｄB以上",IF(Z16=3,"20ｄB以上",IF(Z16=4,"15ｄB以上",IF(Z16="その他","その他"))))))</f>
      </c>
      <c r="AE16" s="233"/>
      <c r="AF16" s="233"/>
      <c r="AG16" s="156"/>
      <c r="AH16" s="96">
        <f>IF(P16="","",IF(P16="30ｄB以上","30",IF(P16="25ｄB以上","25",IF(P16="20ｄB以上","20",IF(P16="15ｄB以上","15",IF(P16="その他","1",))))))</f>
      </c>
      <c r="AI16" s="96">
        <f aca="true" t="shared" si="0" ref="AI16:AK48">IF(AH16="","",ABS(AH16))</f>
      </c>
      <c r="AJ16" s="96">
        <f>IF(AD16="","",IF(AD16="30ｄB以上","30",IF(AD16="25ｄB以上","25",IF(AD16="20ｄB以上","20",IF(AD16="15ｄB以上","15",IF(AD16="その他","1",))))))</f>
      </c>
      <c r="AK16" s="96">
        <f t="shared" si="0"/>
      </c>
      <c r="AL16" s="96">
        <f>LEFT(G16,1)</f>
      </c>
      <c r="AM16" s="96">
        <f aca="true" t="shared" si="1" ref="AM16:AM48">IF(AL16="","",ABS(AL16))</f>
      </c>
      <c r="AN16" s="96">
        <f>IF(AM16="","",MAX(AM16:AM18))</f>
      </c>
      <c r="AO16" s="96">
        <f>LEFT(T16,1)</f>
      </c>
      <c r="AP16" s="96">
        <f>IF(AO16="","",ABS(AO16))</f>
      </c>
      <c r="AQ16" s="96">
        <f>IF(AP16="","",MAX(AP16:AP18))</f>
      </c>
      <c r="AR16" s="96"/>
      <c r="AS16" s="96"/>
      <c r="AT16" s="96"/>
      <c r="AU16" s="96"/>
      <c r="AV16" s="96"/>
      <c r="AW16" s="96"/>
      <c r="AX16" s="96"/>
    </row>
    <row r="17" spans="1:50" s="14" customFormat="1" ht="15" customHeight="1">
      <c r="A17" s="163"/>
      <c r="B17" s="144"/>
      <c r="C17" s="145"/>
      <c r="D17" s="145"/>
      <c r="E17" s="145"/>
      <c r="F17" s="145"/>
      <c r="G17" s="236"/>
      <c r="H17" s="237"/>
      <c r="I17" s="237"/>
      <c r="J17" s="237"/>
      <c r="K17" s="237"/>
      <c r="L17" s="238"/>
      <c r="M17" s="139"/>
      <c r="N17" s="140"/>
      <c r="O17" s="140"/>
      <c r="P17" s="157"/>
      <c r="Q17" s="234"/>
      <c r="R17" s="234"/>
      <c r="S17" s="158"/>
      <c r="T17" s="236"/>
      <c r="U17" s="237"/>
      <c r="V17" s="237"/>
      <c r="W17" s="237"/>
      <c r="X17" s="237"/>
      <c r="Y17" s="238"/>
      <c r="Z17" s="242"/>
      <c r="AA17" s="234"/>
      <c r="AB17" s="234"/>
      <c r="AC17" s="158"/>
      <c r="AD17" s="157"/>
      <c r="AE17" s="234"/>
      <c r="AF17" s="234"/>
      <c r="AG17" s="158"/>
      <c r="AH17" s="96"/>
      <c r="AI17" s="96">
        <f t="shared" si="0"/>
      </c>
      <c r="AJ17" s="96"/>
      <c r="AK17" s="96">
        <f t="shared" si="0"/>
      </c>
      <c r="AL17" s="96">
        <f aca="true" t="shared" si="2" ref="AL17:AL48">LEFT(G17,1)</f>
      </c>
      <c r="AM17" s="96">
        <f t="shared" si="1"/>
      </c>
      <c r="AN17" s="96"/>
      <c r="AO17" s="96">
        <f aca="true" t="shared" si="3" ref="AO17:AO48">LEFT(T17,1)</f>
      </c>
      <c r="AP17" s="96">
        <f aca="true" t="shared" si="4" ref="AP17:AP48">IF(AO17="","",ABS(AO17))</f>
      </c>
      <c r="AQ17" s="96"/>
      <c r="AR17" s="96"/>
      <c r="AS17" s="96"/>
      <c r="AT17" s="96"/>
      <c r="AU17" s="96"/>
      <c r="AV17" s="96"/>
      <c r="AW17" s="96"/>
      <c r="AX17" s="96"/>
    </row>
    <row r="18" spans="1:50" s="14" customFormat="1" ht="15" customHeight="1">
      <c r="A18" s="163"/>
      <c r="B18" s="147"/>
      <c r="C18" s="148"/>
      <c r="D18" s="148"/>
      <c r="E18" s="148"/>
      <c r="F18" s="148"/>
      <c r="G18" s="165"/>
      <c r="H18" s="239"/>
      <c r="I18" s="239"/>
      <c r="J18" s="239"/>
      <c r="K18" s="239"/>
      <c r="L18" s="240"/>
      <c r="M18" s="139"/>
      <c r="N18" s="140"/>
      <c r="O18" s="140"/>
      <c r="P18" s="159"/>
      <c r="Q18" s="235"/>
      <c r="R18" s="235"/>
      <c r="S18" s="160"/>
      <c r="T18" s="165"/>
      <c r="U18" s="239"/>
      <c r="V18" s="239"/>
      <c r="W18" s="239"/>
      <c r="X18" s="239"/>
      <c r="Y18" s="240"/>
      <c r="Z18" s="243"/>
      <c r="AA18" s="235"/>
      <c r="AB18" s="235"/>
      <c r="AC18" s="160"/>
      <c r="AD18" s="159"/>
      <c r="AE18" s="235"/>
      <c r="AF18" s="235"/>
      <c r="AG18" s="160"/>
      <c r="AH18" s="96"/>
      <c r="AI18" s="96">
        <f t="shared" si="0"/>
      </c>
      <c r="AJ18" s="96"/>
      <c r="AK18" s="96">
        <f t="shared" si="0"/>
      </c>
      <c r="AL18" s="96">
        <f t="shared" si="2"/>
      </c>
      <c r="AM18" s="96">
        <f t="shared" si="1"/>
      </c>
      <c r="AN18" s="96"/>
      <c r="AO18" s="96">
        <f t="shared" si="3"/>
      </c>
      <c r="AP18" s="96">
        <f t="shared" si="4"/>
      </c>
      <c r="AQ18" s="96"/>
      <c r="AR18" s="96"/>
      <c r="AS18" s="96"/>
      <c r="AT18" s="96"/>
      <c r="AU18" s="96"/>
      <c r="AV18" s="96"/>
      <c r="AW18" s="96"/>
      <c r="AX18" s="96"/>
    </row>
    <row r="19" spans="1:50" s="14" customFormat="1" ht="15" customHeight="1">
      <c r="A19" s="163"/>
      <c r="B19" s="228"/>
      <c r="C19" s="229"/>
      <c r="D19" s="229"/>
      <c r="E19" s="229"/>
      <c r="F19" s="230"/>
      <c r="G19" s="161"/>
      <c r="H19" s="231"/>
      <c r="I19" s="231"/>
      <c r="J19" s="231"/>
      <c r="K19" s="231"/>
      <c r="L19" s="232"/>
      <c r="M19" s="139">
        <f>IF(ISERROR(AN19),"その他",AN19)</f>
      </c>
      <c r="N19" s="140"/>
      <c r="O19" s="140"/>
      <c r="P19" s="157">
        <f>IF(M19="","",IF(M19=1,"30ｄB以上",IF(M19=2,"25ｄB以上",IF(M19=3,"20ｄB以上",IF(M19=4,"15ｄB以上",IF(M19="その他","その他"))))))</f>
      </c>
      <c r="Q19" s="234"/>
      <c r="R19" s="234"/>
      <c r="S19" s="158"/>
      <c r="T19" s="161"/>
      <c r="U19" s="231"/>
      <c r="V19" s="231"/>
      <c r="W19" s="231"/>
      <c r="X19" s="231"/>
      <c r="Y19" s="232"/>
      <c r="Z19" s="241">
        <f>IF(ISERROR(AQ19),"その他",AQ19)</f>
      </c>
      <c r="AA19" s="233"/>
      <c r="AB19" s="233"/>
      <c r="AC19" s="156"/>
      <c r="AD19" s="155">
        <f>IF(Z19="","",IF(Z19=1,"30ｄB以上",IF(Z19=2,"25ｄB以上",IF(Z19=3,"20ｄB以上",IF(Z19=4,"15ｄB以上",IF(Z19="その他","その他"))))))</f>
      </c>
      <c r="AE19" s="233"/>
      <c r="AF19" s="233"/>
      <c r="AG19" s="156"/>
      <c r="AH19" s="96">
        <f>IF(P19="","",IF(P19="30ｄB以上","30",IF(P19="25ｄB以上","25",IF(P19="20ｄB以上","20",IF(P19="15ｄB以上","15",IF(P19="その他","1",))))))</f>
      </c>
      <c r="AI19" s="96">
        <f t="shared" si="0"/>
      </c>
      <c r="AJ19" s="96">
        <f>IF(AD19="","",IF(AD19="30ｄB以上","30",IF(AD19="25ｄB以上","25",IF(AD19="20ｄB以上","20",IF(AD19="15ｄB以上","15",IF(AD19="その他","1",))))))</f>
      </c>
      <c r="AK19" s="96">
        <f t="shared" si="0"/>
      </c>
      <c r="AL19" s="96">
        <f t="shared" si="2"/>
      </c>
      <c r="AM19" s="96">
        <f t="shared" si="1"/>
      </c>
      <c r="AN19" s="96">
        <f>IF(AM19="","",MAX(AM19:AM21))</f>
      </c>
      <c r="AO19" s="96">
        <f t="shared" si="3"/>
      </c>
      <c r="AP19" s="96">
        <f t="shared" si="4"/>
      </c>
      <c r="AQ19" s="96">
        <f>IF(AP19="","",MAX(AP19:AP21))</f>
      </c>
      <c r="AR19" s="96"/>
      <c r="AS19" s="96"/>
      <c r="AT19" s="96"/>
      <c r="AU19" s="96"/>
      <c r="AV19" s="96"/>
      <c r="AW19" s="96"/>
      <c r="AX19" s="96"/>
    </row>
    <row r="20" spans="1:50" s="14" customFormat="1" ht="15" customHeight="1">
      <c r="A20" s="163"/>
      <c r="B20" s="144"/>
      <c r="C20" s="145"/>
      <c r="D20" s="145"/>
      <c r="E20" s="145"/>
      <c r="F20" s="145"/>
      <c r="G20" s="236"/>
      <c r="H20" s="237"/>
      <c r="I20" s="237"/>
      <c r="J20" s="237"/>
      <c r="K20" s="237"/>
      <c r="L20" s="238"/>
      <c r="M20" s="139"/>
      <c r="N20" s="140"/>
      <c r="O20" s="140"/>
      <c r="P20" s="157"/>
      <c r="Q20" s="234"/>
      <c r="R20" s="234"/>
      <c r="S20" s="158"/>
      <c r="T20" s="236"/>
      <c r="U20" s="237"/>
      <c r="V20" s="237"/>
      <c r="W20" s="237"/>
      <c r="X20" s="237"/>
      <c r="Y20" s="238"/>
      <c r="Z20" s="242"/>
      <c r="AA20" s="234"/>
      <c r="AB20" s="234"/>
      <c r="AC20" s="158"/>
      <c r="AD20" s="157"/>
      <c r="AE20" s="234"/>
      <c r="AF20" s="234"/>
      <c r="AG20" s="158"/>
      <c r="AH20" s="96"/>
      <c r="AI20" s="96">
        <f t="shared" si="0"/>
      </c>
      <c r="AJ20" s="96"/>
      <c r="AK20" s="96">
        <f t="shared" si="0"/>
      </c>
      <c r="AL20" s="96">
        <f t="shared" si="2"/>
      </c>
      <c r="AM20" s="96">
        <f t="shared" si="1"/>
      </c>
      <c r="AN20" s="96"/>
      <c r="AO20" s="96">
        <f t="shared" si="3"/>
      </c>
      <c r="AP20" s="96">
        <f t="shared" si="4"/>
      </c>
      <c r="AQ20" s="96"/>
      <c r="AR20" s="96"/>
      <c r="AS20" s="96"/>
      <c r="AT20" s="96"/>
      <c r="AU20" s="96"/>
      <c r="AV20" s="96"/>
      <c r="AW20" s="96"/>
      <c r="AX20" s="96"/>
    </row>
    <row r="21" spans="1:50" s="14" customFormat="1" ht="15" customHeight="1">
      <c r="A21" s="163"/>
      <c r="B21" s="147"/>
      <c r="C21" s="148"/>
      <c r="D21" s="148"/>
      <c r="E21" s="148"/>
      <c r="F21" s="148"/>
      <c r="G21" s="165"/>
      <c r="H21" s="239"/>
      <c r="I21" s="239"/>
      <c r="J21" s="239"/>
      <c r="K21" s="239"/>
      <c r="L21" s="240"/>
      <c r="M21" s="139"/>
      <c r="N21" s="140"/>
      <c r="O21" s="140"/>
      <c r="P21" s="159"/>
      <c r="Q21" s="235"/>
      <c r="R21" s="235"/>
      <c r="S21" s="160"/>
      <c r="T21" s="165"/>
      <c r="U21" s="239"/>
      <c r="V21" s="239"/>
      <c r="W21" s="239"/>
      <c r="X21" s="239"/>
      <c r="Y21" s="240"/>
      <c r="Z21" s="243"/>
      <c r="AA21" s="235"/>
      <c r="AB21" s="235"/>
      <c r="AC21" s="160"/>
      <c r="AD21" s="159"/>
      <c r="AE21" s="235"/>
      <c r="AF21" s="235"/>
      <c r="AG21" s="160"/>
      <c r="AH21" s="96"/>
      <c r="AI21" s="96">
        <f t="shared" si="0"/>
      </c>
      <c r="AJ21" s="96"/>
      <c r="AK21" s="96">
        <f t="shared" si="0"/>
      </c>
      <c r="AL21" s="96">
        <f t="shared" si="2"/>
      </c>
      <c r="AM21" s="96">
        <f t="shared" si="1"/>
      </c>
      <c r="AN21" s="96"/>
      <c r="AO21" s="96">
        <f t="shared" si="3"/>
      </c>
      <c r="AP21" s="96">
        <f t="shared" si="4"/>
      </c>
      <c r="AQ21" s="96"/>
      <c r="AR21" s="96"/>
      <c r="AS21" s="96"/>
      <c r="AT21" s="96"/>
      <c r="AU21" s="96"/>
      <c r="AV21" s="96"/>
      <c r="AW21" s="96"/>
      <c r="AX21" s="96"/>
    </row>
    <row r="22" spans="1:50" s="14" customFormat="1" ht="15" customHeight="1">
      <c r="A22" s="163"/>
      <c r="B22" s="228"/>
      <c r="C22" s="229"/>
      <c r="D22" s="229"/>
      <c r="E22" s="229"/>
      <c r="F22" s="230"/>
      <c r="G22" s="161"/>
      <c r="H22" s="231"/>
      <c r="I22" s="231"/>
      <c r="J22" s="231"/>
      <c r="K22" s="231"/>
      <c r="L22" s="232"/>
      <c r="M22" s="139">
        <f>IF(ISERROR(AN22),"その他",AN22)</f>
      </c>
      <c r="N22" s="140"/>
      <c r="O22" s="140"/>
      <c r="P22" s="157">
        <f>IF(M22="","",IF(M22=1,"30ｄB以上",IF(M22=2,"25ｄB以上",IF(M22=3,"20ｄB以上",IF(M22=4,"15ｄB以上",IF(M22="その他","その他"))))))</f>
      </c>
      <c r="Q22" s="234"/>
      <c r="R22" s="234"/>
      <c r="S22" s="158"/>
      <c r="T22" s="161"/>
      <c r="U22" s="231"/>
      <c r="V22" s="231"/>
      <c r="W22" s="231"/>
      <c r="X22" s="231"/>
      <c r="Y22" s="232"/>
      <c r="Z22" s="241">
        <f>IF(ISERROR(AQ22),"その他",AQ22)</f>
      </c>
      <c r="AA22" s="233"/>
      <c r="AB22" s="233"/>
      <c r="AC22" s="156"/>
      <c r="AD22" s="155">
        <f>IF(Z22="","",IF(Z22=1,"30ｄB以上",IF(Z22=2,"25ｄB以上",IF(Z22=3,"20ｄB以上",IF(Z22=4,"15ｄB以上",IF(Z22="その他","その他"))))))</f>
      </c>
      <c r="AE22" s="233"/>
      <c r="AF22" s="233"/>
      <c r="AG22" s="156"/>
      <c r="AH22" s="96">
        <f>IF(P22="","",IF(P22="30ｄB以上","30",IF(P22="25ｄB以上","25",IF(P22="20ｄB以上","20",IF(P22="15ｄB以上","15",IF(P22="その他","1",))))))</f>
      </c>
      <c r="AI22" s="96">
        <f t="shared" si="0"/>
      </c>
      <c r="AJ22" s="96">
        <f>IF(AD22="","",IF(AD22="30ｄB以上","30",IF(AD22="25ｄB以上","25",IF(AD22="20ｄB以上","20",IF(AD22="15ｄB以上","15",IF(AD22="その他","1",))))))</f>
      </c>
      <c r="AK22" s="96">
        <f t="shared" si="0"/>
      </c>
      <c r="AL22" s="96">
        <f t="shared" si="2"/>
      </c>
      <c r="AM22" s="96">
        <f t="shared" si="1"/>
      </c>
      <c r="AN22" s="96">
        <f>IF(AM22="","",MAX(AM22:AM24))</f>
      </c>
      <c r="AO22" s="96">
        <f t="shared" si="3"/>
      </c>
      <c r="AP22" s="96">
        <f t="shared" si="4"/>
      </c>
      <c r="AQ22" s="96">
        <f>IF(AP22="","",MAX(AP22:AP24))</f>
      </c>
      <c r="AR22" s="96"/>
      <c r="AS22" s="96"/>
      <c r="AT22" s="96"/>
      <c r="AU22" s="96"/>
      <c r="AV22" s="96"/>
      <c r="AW22" s="96"/>
      <c r="AX22" s="96"/>
    </row>
    <row r="23" spans="1:50" s="14" customFormat="1" ht="15" customHeight="1">
      <c r="A23" s="163"/>
      <c r="B23" s="144"/>
      <c r="C23" s="145"/>
      <c r="D23" s="145"/>
      <c r="E23" s="145"/>
      <c r="F23" s="145"/>
      <c r="G23" s="236"/>
      <c r="H23" s="237"/>
      <c r="I23" s="237"/>
      <c r="J23" s="237"/>
      <c r="K23" s="237"/>
      <c r="L23" s="238"/>
      <c r="M23" s="139"/>
      <c r="N23" s="140"/>
      <c r="O23" s="140"/>
      <c r="P23" s="157"/>
      <c r="Q23" s="234"/>
      <c r="R23" s="234"/>
      <c r="S23" s="158"/>
      <c r="T23" s="236"/>
      <c r="U23" s="237"/>
      <c r="V23" s="237"/>
      <c r="W23" s="237"/>
      <c r="X23" s="237"/>
      <c r="Y23" s="238"/>
      <c r="Z23" s="242"/>
      <c r="AA23" s="234"/>
      <c r="AB23" s="234"/>
      <c r="AC23" s="158"/>
      <c r="AD23" s="157"/>
      <c r="AE23" s="234"/>
      <c r="AF23" s="234"/>
      <c r="AG23" s="158"/>
      <c r="AH23" s="96"/>
      <c r="AI23" s="96">
        <f t="shared" si="0"/>
      </c>
      <c r="AJ23" s="96"/>
      <c r="AK23" s="96">
        <f t="shared" si="0"/>
      </c>
      <c r="AL23" s="96">
        <f t="shared" si="2"/>
      </c>
      <c r="AM23" s="96">
        <f t="shared" si="1"/>
      </c>
      <c r="AN23" s="96"/>
      <c r="AO23" s="96">
        <f t="shared" si="3"/>
      </c>
      <c r="AP23" s="96">
        <f t="shared" si="4"/>
      </c>
      <c r="AQ23" s="96"/>
      <c r="AR23" s="96"/>
      <c r="AS23" s="96"/>
      <c r="AT23" s="96"/>
      <c r="AU23" s="96"/>
      <c r="AV23" s="96"/>
      <c r="AW23" s="96"/>
      <c r="AX23" s="96"/>
    </row>
    <row r="24" spans="1:50" s="14" customFormat="1" ht="15" customHeight="1">
      <c r="A24" s="163"/>
      <c r="B24" s="147"/>
      <c r="C24" s="148"/>
      <c r="D24" s="148"/>
      <c r="E24" s="148"/>
      <c r="F24" s="148"/>
      <c r="G24" s="165"/>
      <c r="H24" s="239"/>
      <c r="I24" s="239"/>
      <c r="J24" s="239"/>
      <c r="K24" s="239"/>
      <c r="L24" s="240"/>
      <c r="M24" s="139"/>
      <c r="N24" s="140"/>
      <c r="O24" s="140"/>
      <c r="P24" s="159"/>
      <c r="Q24" s="235"/>
      <c r="R24" s="235"/>
      <c r="S24" s="160"/>
      <c r="T24" s="165"/>
      <c r="U24" s="239"/>
      <c r="V24" s="239"/>
      <c r="W24" s="239"/>
      <c r="X24" s="239"/>
      <c r="Y24" s="240"/>
      <c r="Z24" s="243"/>
      <c r="AA24" s="235"/>
      <c r="AB24" s="235"/>
      <c r="AC24" s="160"/>
      <c r="AD24" s="159"/>
      <c r="AE24" s="235"/>
      <c r="AF24" s="235"/>
      <c r="AG24" s="160"/>
      <c r="AH24" s="96"/>
      <c r="AI24" s="96">
        <f t="shared" si="0"/>
      </c>
      <c r="AJ24" s="96"/>
      <c r="AK24" s="96">
        <f t="shared" si="0"/>
      </c>
      <c r="AL24" s="96">
        <f t="shared" si="2"/>
      </c>
      <c r="AM24" s="96">
        <f t="shared" si="1"/>
      </c>
      <c r="AN24" s="96"/>
      <c r="AO24" s="96">
        <f t="shared" si="3"/>
      </c>
      <c r="AP24" s="96">
        <f t="shared" si="4"/>
      </c>
      <c r="AQ24" s="96"/>
      <c r="AR24" s="96"/>
      <c r="AS24" s="96"/>
      <c r="AT24" s="96"/>
      <c r="AU24" s="96"/>
      <c r="AV24" s="96"/>
      <c r="AW24" s="96"/>
      <c r="AX24" s="96"/>
    </row>
    <row r="25" spans="1:50" s="14" customFormat="1" ht="15" customHeight="1">
      <c r="A25" s="163"/>
      <c r="B25" s="228"/>
      <c r="C25" s="229"/>
      <c r="D25" s="229"/>
      <c r="E25" s="229"/>
      <c r="F25" s="230"/>
      <c r="G25" s="161"/>
      <c r="H25" s="231"/>
      <c r="I25" s="231"/>
      <c r="J25" s="231"/>
      <c r="K25" s="231"/>
      <c r="L25" s="232"/>
      <c r="M25" s="139">
        <f>IF(ISERROR(AN25),"その他",AN25)</f>
      </c>
      <c r="N25" s="140"/>
      <c r="O25" s="140"/>
      <c r="P25" s="157">
        <f>IF(M25="","",IF(M25=1,"30ｄB以上",IF(M25=2,"25ｄB以上",IF(M25=3,"20ｄB以上",IF(M25=4,"15ｄB以上",IF(M25="その他","その他"))))))</f>
      </c>
      <c r="Q25" s="234"/>
      <c r="R25" s="234"/>
      <c r="S25" s="158"/>
      <c r="T25" s="161"/>
      <c r="U25" s="231"/>
      <c r="V25" s="231"/>
      <c r="W25" s="231"/>
      <c r="X25" s="231"/>
      <c r="Y25" s="232"/>
      <c r="Z25" s="241">
        <f>IF(ISERROR(AQ25),"その他",AQ25)</f>
      </c>
      <c r="AA25" s="233"/>
      <c r="AB25" s="233"/>
      <c r="AC25" s="156"/>
      <c r="AD25" s="155">
        <f>IF(Z25="","",IF(Z25=1,"30ｄB以上",IF(Z25=2,"25ｄB以上",IF(Z25=3,"20ｄB以上",IF(Z25=4,"15ｄB以上",IF(Z25="その他","その他"))))))</f>
      </c>
      <c r="AE25" s="233"/>
      <c r="AF25" s="233"/>
      <c r="AG25" s="156"/>
      <c r="AH25" s="96">
        <f>IF(P25="","",IF(P25="30ｄB以上","30",IF(P25="25ｄB以上","25",IF(P25="20ｄB以上","20",IF(P25="15ｄB以上","15",IF(P25="その他","1",))))))</f>
      </c>
      <c r="AI25" s="96">
        <f t="shared" si="0"/>
      </c>
      <c r="AJ25" s="96">
        <f>IF(AD25="","",IF(AD25="30ｄB以上","30",IF(AD25="25ｄB以上","25",IF(AD25="20ｄB以上","20",IF(AD25="15ｄB以上","15",IF(AD25="その他","1",))))))</f>
      </c>
      <c r="AK25" s="96">
        <f t="shared" si="0"/>
      </c>
      <c r="AL25" s="96">
        <f t="shared" si="2"/>
      </c>
      <c r="AM25" s="96">
        <f t="shared" si="1"/>
      </c>
      <c r="AN25" s="96">
        <f>IF(AM25="","",MAX(AM25:AM27))</f>
      </c>
      <c r="AO25" s="96">
        <f t="shared" si="3"/>
      </c>
      <c r="AP25" s="96">
        <f t="shared" si="4"/>
      </c>
      <c r="AQ25" s="96">
        <f>IF(AP25="","",MAX(AP25:AP27))</f>
      </c>
      <c r="AR25" s="96"/>
      <c r="AS25" s="96"/>
      <c r="AT25" s="96"/>
      <c r="AU25" s="96"/>
      <c r="AV25" s="96"/>
      <c r="AW25" s="96"/>
      <c r="AX25" s="96"/>
    </row>
    <row r="26" spans="1:50" s="14" customFormat="1" ht="15" customHeight="1">
      <c r="A26" s="163"/>
      <c r="B26" s="144"/>
      <c r="C26" s="145"/>
      <c r="D26" s="145"/>
      <c r="E26" s="145"/>
      <c r="F26" s="145"/>
      <c r="G26" s="236"/>
      <c r="H26" s="237"/>
      <c r="I26" s="237"/>
      <c r="J26" s="237"/>
      <c r="K26" s="237"/>
      <c r="L26" s="238"/>
      <c r="M26" s="139"/>
      <c r="N26" s="140"/>
      <c r="O26" s="140"/>
      <c r="P26" s="157"/>
      <c r="Q26" s="234"/>
      <c r="R26" s="234"/>
      <c r="S26" s="158"/>
      <c r="T26" s="236"/>
      <c r="U26" s="237"/>
      <c r="V26" s="237"/>
      <c r="W26" s="237"/>
      <c r="X26" s="237"/>
      <c r="Y26" s="238"/>
      <c r="Z26" s="242"/>
      <c r="AA26" s="234"/>
      <c r="AB26" s="234"/>
      <c r="AC26" s="158"/>
      <c r="AD26" s="157"/>
      <c r="AE26" s="234"/>
      <c r="AF26" s="234"/>
      <c r="AG26" s="158"/>
      <c r="AH26" s="96"/>
      <c r="AI26" s="96">
        <f t="shared" si="0"/>
      </c>
      <c r="AJ26" s="96"/>
      <c r="AK26" s="96">
        <f t="shared" si="0"/>
      </c>
      <c r="AL26" s="96">
        <f t="shared" si="2"/>
      </c>
      <c r="AM26" s="96">
        <f t="shared" si="1"/>
      </c>
      <c r="AN26" s="96"/>
      <c r="AO26" s="96">
        <f t="shared" si="3"/>
      </c>
      <c r="AP26" s="96">
        <f t="shared" si="4"/>
      </c>
      <c r="AQ26" s="96"/>
      <c r="AR26" s="96"/>
      <c r="AS26" s="96"/>
      <c r="AT26" s="96"/>
      <c r="AU26" s="96"/>
      <c r="AV26" s="96"/>
      <c r="AW26" s="96"/>
      <c r="AX26" s="96"/>
    </row>
    <row r="27" spans="1:50" s="14" customFormat="1" ht="15" customHeight="1">
      <c r="A27" s="163"/>
      <c r="B27" s="147"/>
      <c r="C27" s="148"/>
      <c r="D27" s="148"/>
      <c r="E27" s="148"/>
      <c r="F27" s="148"/>
      <c r="G27" s="165"/>
      <c r="H27" s="239"/>
      <c r="I27" s="239"/>
      <c r="J27" s="239"/>
      <c r="K27" s="239"/>
      <c r="L27" s="240"/>
      <c r="M27" s="139"/>
      <c r="N27" s="140"/>
      <c r="O27" s="140"/>
      <c r="P27" s="159"/>
      <c r="Q27" s="235"/>
      <c r="R27" s="235"/>
      <c r="S27" s="160"/>
      <c r="T27" s="165"/>
      <c r="U27" s="239"/>
      <c r="V27" s="239"/>
      <c r="W27" s="239"/>
      <c r="X27" s="239"/>
      <c r="Y27" s="240"/>
      <c r="Z27" s="243"/>
      <c r="AA27" s="235"/>
      <c r="AB27" s="235"/>
      <c r="AC27" s="160"/>
      <c r="AD27" s="159"/>
      <c r="AE27" s="235"/>
      <c r="AF27" s="235"/>
      <c r="AG27" s="160"/>
      <c r="AH27" s="96"/>
      <c r="AI27" s="96">
        <f t="shared" si="0"/>
      </c>
      <c r="AJ27" s="96"/>
      <c r="AK27" s="96">
        <f t="shared" si="0"/>
      </c>
      <c r="AL27" s="96">
        <f t="shared" si="2"/>
      </c>
      <c r="AM27" s="96">
        <f t="shared" si="1"/>
      </c>
      <c r="AN27" s="96"/>
      <c r="AO27" s="96">
        <f t="shared" si="3"/>
      </c>
      <c r="AP27" s="96">
        <f t="shared" si="4"/>
      </c>
      <c r="AQ27" s="96"/>
      <c r="AR27" s="96"/>
      <c r="AS27" s="96"/>
      <c r="AT27" s="96"/>
      <c r="AU27" s="96"/>
      <c r="AV27" s="96"/>
      <c r="AW27" s="96"/>
      <c r="AX27" s="96"/>
    </row>
    <row r="28" spans="1:50" s="14" customFormat="1" ht="15" customHeight="1">
      <c r="A28" s="163"/>
      <c r="B28" s="228"/>
      <c r="C28" s="229"/>
      <c r="D28" s="229"/>
      <c r="E28" s="229"/>
      <c r="F28" s="230"/>
      <c r="G28" s="161"/>
      <c r="H28" s="231"/>
      <c r="I28" s="231"/>
      <c r="J28" s="231"/>
      <c r="K28" s="231"/>
      <c r="L28" s="232"/>
      <c r="M28" s="139">
        <f>IF(ISERROR(AN28),"その他",AN28)</f>
      </c>
      <c r="N28" s="140"/>
      <c r="O28" s="140"/>
      <c r="P28" s="157">
        <f>IF(M28="","",IF(M28=1,"30ｄB以上",IF(M28=2,"25ｄB以上",IF(M28=3,"20ｄB以上",IF(M28=4,"15ｄB以上",IF(M28="その他","その他"))))))</f>
      </c>
      <c r="Q28" s="234"/>
      <c r="R28" s="234"/>
      <c r="S28" s="158"/>
      <c r="T28" s="161"/>
      <c r="U28" s="231"/>
      <c r="V28" s="231"/>
      <c r="W28" s="231"/>
      <c r="X28" s="231"/>
      <c r="Y28" s="232"/>
      <c r="Z28" s="241">
        <f>IF(ISERROR(AQ28),"その他",AQ28)</f>
      </c>
      <c r="AA28" s="233"/>
      <c r="AB28" s="233"/>
      <c r="AC28" s="156"/>
      <c r="AD28" s="155">
        <f>IF(Z28="","",IF(Z28=1,"30ｄB以上",IF(Z28=2,"25ｄB以上",IF(Z28=3,"20ｄB以上",IF(Z28=4,"15ｄB以上",IF(Z28="その他","その他"))))))</f>
      </c>
      <c r="AE28" s="233"/>
      <c r="AF28" s="233"/>
      <c r="AG28" s="156"/>
      <c r="AH28" s="96">
        <f>IF(P28="","",IF(P28="30ｄB以上","30",IF(P28="25ｄB以上","25",IF(P28="20ｄB以上","20",IF(P28="15ｄB以上","15",IF(P28="その他","1",))))))</f>
      </c>
      <c r="AI28" s="96">
        <f t="shared" si="0"/>
      </c>
      <c r="AJ28" s="96">
        <f>IF(AD28="","",IF(AD28="30ｄB以上","30",IF(AD28="25ｄB以上","25",IF(AD28="20ｄB以上","20",IF(AD28="15ｄB以上","15",IF(AD28="その他","1",))))))</f>
      </c>
      <c r="AK28" s="96">
        <f t="shared" si="0"/>
      </c>
      <c r="AL28" s="96">
        <f t="shared" si="2"/>
      </c>
      <c r="AM28" s="96">
        <f t="shared" si="1"/>
      </c>
      <c r="AN28" s="96">
        <f>IF(AM28="","",MAX(AM28:AM30))</f>
      </c>
      <c r="AO28" s="96">
        <f t="shared" si="3"/>
      </c>
      <c r="AP28" s="96">
        <f t="shared" si="4"/>
      </c>
      <c r="AQ28" s="96">
        <f>IF(AP28="","",MAX(AP28:AP30))</f>
      </c>
      <c r="AR28" s="96"/>
      <c r="AS28" s="96"/>
      <c r="AT28" s="96"/>
      <c r="AU28" s="96"/>
      <c r="AV28" s="96"/>
      <c r="AW28" s="96"/>
      <c r="AX28" s="96"/>
    </row>
    <row r="29" spans="1:50" s="14" customFormat="1" ht="15" customHeight="1">
      <c r="A29" s="163"/>
      <c r="B29" s="144"/>
      <c r="C29" s="145"/>
      <c r="D29" s="145"/>
      <c r="E29" s="145"/>
      <c r="F29" s="145"/>
      <c r="G29" s="236"/>
      <c r="H29" s="237"/>
      <c r="I29" s="237"/>
      <c r="J29" s="237"/>
      <c r="K29" s="237"/>
      <c r="L29" s="238"/>
      <c r="M29" s="139"/>
      <c r="N29" s="140"/>
      <c r="O29" s="140"/>
      <c r="P29" s="157"/>
      <c r="Q29" s="234"/>
      <c r="R29" s="234"/>
      <c r="S29" s="158"/>
      <c r="T29" s="236"/>
      <c r="U29" s="237"/>
      <c r="V29" s="237"/>
      <c r="W29" s="237"/>
      <c r="X29" s="237"/>
      <c r="Y29" s="238"/>
      <c r="Z29" s="242"/>
      <c r="AA29" s="234"/>
      <c r="AB29" s="234"/>
      <c r="AC29" s="158"/>
      <c r="AD29" s="157"/>
      <c r="AE29" s="234"/>
      <c r="AF29" s="234"/>
      <c r="AG29" s="158"/>
      <c r="AH29" s="96"/>
      <c r="AI29" s="96">
        <f t="shared" si="0"/>
      </c>
      <c r="AJ29" s="96"/>
      <c r="AK29" s="96">
        <f t="shared" si="0"/>
      </c>
      <c r="AL29" s="96">
        <f t="shared" si="2"/>
      </c>
      <c r="AM29" s="96">
        <f t="shared" si="1"/>
      </c>
      <c r="AN29" s="96"/>
      <c r="AO29" s="96">
        <f t="shared" si="3"/>
      </c>
      <c r="AP29" s="96">
        <f t="shared" si="4"/>
      </c>
      <c r="AQ29" s="96"/>
      <c r="AR29" s="96"/>
      <c r="AS29" s="96"/>
      <c r="AT29" s="96"/>
      <c r="AU29" s="96"/>
      <c r="AV29" s="96"/>
      <c r="AW29" s="96"/>
      <c r="AX29" s="96"/>
    </row>
    <row r="30" spans="1:50" s="14" customFormat="1" ht="15" customHeight="1">
      <c r="A30" s="163"/>
      <c r="B30" s="147"/>
      <c r="C30" s="148"/>
      <c r="D30" s="148"/>
      <c r="E30" s="148"/>
      <c r="F30" s="148"/>
      <c r="G30" s="165"/>
      <c r="H30" s="239"/>
      <c r="I30" s="239"/>
      <c r="J30" s="239"/>
      <c r="K30" s="239"/>
      <c r="L30" s="240"/>
      <c r="M30" s="139"/>
      <c r="N30" s="140"/>
      <c r="O30" s="140"/>
      <c r="P30" s="159"/>
      <c r="Q30" s="235"/>
      <c r="R30" s="235"/>
      <c r="S30" s="160"/>
      <c r="T30" s="165"/>
      <c r="U30" s="239"/>
      <c r="V30" s="239"/>
      <c r="W30" s="239"/>
      <c r="X30" s="239"/>
      <c r="Y30" s="240"/>
      <c r="Z30" s="243"/>
      <c r="AA30" s="235"/>
      <c r="AB30" s="235"/>
      <c r="AC30" s="160"/>
      <c r="AD30" s="159"/>
      <c r="AE30" s="235"/>
      <c r="AF30" s="235"/>
      <c r="AG30" s="160"/>
      <c r="AH30" s="96"/>
      <c r="AI30" s="96">
        <f t="shared" si="0"/>
      </c>
      <c r="AJ30" s="96"/>
      <c r="AK30" s="96">
        <f t="shared" si="0"/>
      </c>
      <c r="AL30" s="96">
        <f t="shared" si="2"/>
      </c>
      <c r="AM30" s="96">
        <f t="shared" si="1"/>
      </c>
      <c r="AN30" s="96"/>
      <c r="AO30" s="96">
        <f t="shared" si="3"/>
      </c>
      <c r="AP30" s="96">
        <f t="shared" si="4"/>
      </c>
      <c r="AQ30" s="96"/>
      <c r="AR30" s="96"/>
      <c r="AS30" s="96"/>
      <c r="AT30" s="96"/>
      <c r="AU30" s="96"/>
      <c r="AV30" s="96"/>
      <c r="AW30" s="96"/>
      <c r="AX30" s="96"/>
    </row>
    <row r="31" spans="1:50" s="14" customFormat="1" ht="15" customHeight="1">
      <c r="A31" s="163"/>
      <c r="B31" s="228"/>
      <c r="C31" s="229"/>
      <c r="D31" s="229"/>
      <c r="E31" s="229"/>
      <c r="F31" s="230"/>
      <c r="G31" s="161"/>
      <c r="H31" s="231"/>
      <c r="I31" s="231"/>
      <c r="J31" s="231"/>
      <c r="K31" s="231"/>
      <c r="L31" s="232"/>
      <c r="M31" s="139">
        <f>IF(ISERROR(AN31),"その他",AN31)</f>
      </c>
      <c r="N31" s="140"/>
      <c r="O31" s="140"/>
      <c r="P31" s="157">
        <f>IF(M31="","",IF(M31=1,"30ｄB以上",IF(M31=2,"25ｄB以上",IF(M31=3,"20ｄB以上",IF(M31=4,"15ｄB以上",IF(M31="その他","その他"))))))</f>
      </c>
      <c r="Q31" s="234"/>
      <c r="R31" s="234"/>
      <c r="S31" s="158"/>
      <c r="T31" s="161"/>
      <c r="U31" s="231"/>
      <c r="V31" s="231"/>
      <c r="W31" s="231"/>
      <c r="X31" s="231"/>
      <c r="Y31" s="232"/>
      <c r="Z31" s="241">
        <f>IF(ISERROR(AQ31),"その他",AQ31)</f>
      </c>
      <c r="AA31" s="233"/>
      <c r="AB31" s="233"/>
      <c r="AC31" s="156"/>
      <c r="AD31" s="155">
        <f>IF(Z31="","",IF(Z31=1,"30ｄB以上",IF(Z31=2,"25ｄB以上",IF(Z31=3,"20ｄB以上",IF(Z31=4,"15ｄB以上",IF(Z31="その他","その他"))))))</f>
      </c>
      <c r="AE31" s="233"/>
      <c r="AF31" s="233"/>
      <c r="AG31" s="156"/>
      <c r="AH31" s="96">
        <f>IF(P31="","",IF(P31="30ｄB以上","30",IF(P31="25ｄB以上","25",IF(P31="20ｄB以上","20",IF(P31="15ｄB以上","15",IF(P31="その他","1",))))))</f>
      </c>
      <c r="AI31" s="96">
        <f t="shared" si="0"/>
      </c>
      <c r="AJ31" s="96">
        <f>IF(AD31="","",IF(AD31="30ｄB以上","30",IF(AD31="25ｄB以上","25",IF(AD31="20ｄB以上","20",IF(AD31="15ｄB以上","15",IF(AD31="その他","1",))))))</f>
      </c>
      <c r="AK31" s="96">
        <f t="shared" si="0"/>
      </c>
      <c r="AL31" s="96">
        <f t="shared" si="2"/>
      </c>
      <c r="AM31" s="96">
        <f t="shared" si="1"/>
      </c>
      <c r="AN31" s="96">
        <f>IF(AM31="","",MAX(AM31:AM33))</f>
      </c>
      <c r="AO31" s="96">
        <f t="shared" si="3"/>
      </c>
      <c r="AP31" s="96">
        <f t="shared" si="4"/>
      </c>
      <c r="AQ31" s="96">
        <f>IF(AP31="","",MAX(AP31:AP33))</f>
      </c>
      <c r="AR31" s="96"/>
      <c r="AS31" s="96"/>
      <c r="AT31" s="96"/>
      <c r="AU31" s="96"/>
      <c r="AV31" s="96"/>
      <c r="AW31" s="96"/>
      <c r="AX31" s="96"/>
    </row>
    <row r="32" spans="1:50" s="14" customFormat="1" ht="15" customHeight="1">
      <c r="A32" s="163"/>
      <c r="B32" s="144"/>
      <c r="C32" s="145"/>
      <c r="D32" s="145"/>
      <c r="E32" s="145"/>
      <c r="F32" s="145"/>
      <c r="G32" s="236"/>
      <c r="H32" s="237"/>
      <c r="I32" s="237"/>
      <c r="J32" s="237"/>
      <c r="K32" s="237"/>
      <c r="L32" s="238"/>
      <c r="M32" s="139"/>
      <c r="N32" s="140"/>
      <c r="O32" s="140"/>
      <c r="P32" s="157"/>
      <c r="Q32" s="234"/>
      <c r="R32" s="234"/>
      <c r="S32" s="158"/>
      <c r="T32" s="236"/>
      <c r="U32" s="237"/>
      <c r="V32" s="237"/>
      <c r="W32" s="237"/>
      <c r="X32" s="237"/>
      <c r="Y32" s="238"/>
      <c r="Z32" s="242"/>
      <c r="AA32" s="234"/>
      <c r="AB32" s="234"/>
      <c r="AC32" s="158"/>
      <c r="AD32" s="157"/>
      <c r="AE32" s="234"/>
      <c r="AF32" s="234"/>
      <c r="AG32" s="158"/>
      <c r="AH32" s="96"/>
      <c r="AI32" s="96">
        <f t="shared" si="0"/>
      </c>
      <c r="AJ32" s="96"/>
      <c r="AK32" s="96">
        <f t="shared" si="0"/>
      </c>
      <c r="AL32" s="96">
        <f t="shared" si="2"/>
      </c>
      <c r="AM32" s="96">
        <f t="shared" si="1"/>
      </c>
      <c r="AN32" s="96"/>
      <c r="AO32" s="96">
        <f t="shared" si="3"/>
      </c>
      <c r="AP32" s="96">
        <f t="shared" si="4"/>
      </c>
      <c r="AQ32" s="96"/>
      <c r="AR32" s="96"/>
      <c r="AS32" s="96"/>
      <c r="AT32" s="96"/>
      <c r="AU32" s="96"/>
      <c r="AV32" s="96"/>
      <c r="AW32" s="96"/>
      <c r="AX32" s="96"/>
    </row>
    <row r="33" spans="1:50" s="14" customFormat="1" ht="15" customHeight="1">
      <c r="A33" s="163"/>
      <c r="B33" s="147"/>
      <c r="C33" s="148"/>
      <c r="D33" s="148"/>
      <c r="E33" s="148"/>
      <c r="F33" s="148"/>
      <c r="G33" s="165"/>
      <c r="H33" s="239"/>
      <c r="I33" s="239"/>
      <c r="J33" s="239"/>
      <c r="K33" s="239"/>
      <c r="L33" s="240"/>
      <c r="M33" s="139"/>
      <c r="N33" s="140"/>
      <c r="O33" s="140"/>
      <c r="P33" s="159"/>
      <c r="Q33" s="235"/>
      <c r="R33" s="235"/>
      <c r="S33" s="160"/>
      <c r="T33" s="165"/>
      <c r="U33" s="239"/>
      <c r="V33" s="239"/>
      <c r="W33" s="239"/>
      <c r="X33" s="239"/>
      <c r="Y33" s="240"/>
      <c r="Z33" s="243"/>
      <c r="AA33" s="235"/>
      <c r="AB33" s="235"/>
      <c r="AC33" s="160"/>
      <c r="AD33" s="159"/>
      <c r="AE33" s="235"/>
      <c r="AF33" s="235"/>
      <c r="AG33" s="160"/>
      <c r="AH33" s="96"/>
      <c r="AI33" s="96">
        <f t="shared" si="0"/>
      </c>
      <c r="AJ33" s="96"/>
      <c r="AK33" s="96">
        <f t="shared" si="0"/>
      </c>
      <c r="AL33" s="96">
        <f t="shared" si="2"/>
      </c>
      <c r="AM33" s="96">
        <f t="shared" si="1"/>
      </c>
      <c r="AN33" s="96"/>
      <c r="AO33" s="96">
        <f t="shared" si="3"/>
      </c>
      <c r="AP33" s="96">
        <f t="shared" si="4"/>
      </c>
      <c r="AQ33" s="96"/>
      <c r="AR33" s="96"/>
      <c r="AS33" s="96"/>
      <c r="AT33" s="96"/>
      <c r="AU33" s="96"/>
      <c r="AV33" s="96"/>
      <c r="AW33" s="96"/>
      <c r="AX33" s="96"/>
    </row>
    <row r="34" spans="1:50" s="14" customFormat="1" ht="15" customHeight="1">
      <c r="A34" s="163"/>
      <c r="B34" s="228"/>
      <c r="C34" s="229"/>
      <c r="D34" s="229"/>
      <c r="E34" s="229"/>
      <c r="F34" s="230"/>
      <c r="G34" s="161"/>
      <c r="H34" s="231"/>
      <c r="I34" s="231"/>
      <c r="J34" s="231"/>
      <c r="K34" s="231"/>
      <c r="L34" s="232"/>
      <c r="M34" s="139">
        <f>IF(ISERROR(AN34),"その他",AN34)</f>
      </c>
      <c r="N34" s="140"/>
      <c r="O34" s="140"/>
      <c r="P34" s="157">
        <f>IF(M34="","",IF(M34=1,"30ｄB以上",IF(M34=2,"25ｄB以上",IF(M34=3,"20ｄB以上",IF(M34=4,"15ｄB以上",IF(M34="その他","その他"))))))</f>
      </c>
      <c r="Q34" s="234"/>
      <c r="R34" s="234"/>
      <c r="S34" s="158"/>
      <c r="T34" s="161"/>
      <c r="U34" s="231"/>
      <c r="V34" s="231"/>
      <c r="W34" s="231"/>
      <c r="X34" s="231"/>
      <c r="Y34" s="232"/>
      <c r="Z34" s="241">
        <f>IF(ISERROR(AQ34),"その他",AQ34)</f>
      </c>
      <c r="AA34" s="233"/>
      <c r="AB34" s="233"/>
      <c r="AC34" s="156"/>
      <c r="AD34" s="155">
        <f>IF(Z34="","",IF(Z34=1,"30ｄB以上",IF(Z34=2,"25ｄB以上",IF(Z34=3,"20ｄB以上",IF(Z34=4,"15ｄB以上",IF(Z34="その他","その他"))))))</f>
      </c>
      <c r="AE34" s="233"/>
      <c r="AF34" s="233"/>
      <c r="AG34" s="156"/>
      <c r="AH34" s="96">
        <f>IF(P34="","",IF(P34="30ｄB以上","30",IF(P34="25ｄB以上","25",IF(P34="20ｄB以上","20",IF(P34="15ｄB以上","15",IF(P34="その他","1",))))))</f>
      </c>
      <c r="AI34" s="96">
        <f t="shared" si="0"/>
      </c>
      <c r="AJ34" s="96">
        <f>IF(AD34="","",IF(AD34="30ｄB以上","30",IF(AD34="25ｄB以上","25",IF(AD34="20ｄB以上","20",IF(AD34="15ｄB以上","15",IF(AD34="その他","1",))))))</f>
      </c>
      <c r="AK34" s="96">
        <f t="shared" si="0"/>
      </c>
      <c r="AL34" s="96">
        <f t="shared" si="2"/>
      </c>
      <c r="AM34" s="96">
        <f t="shared" si="1"/>
      </c>
      <c r="AN34" s="96">
        <f>IF(AM34="","",MAX(AM34:AM36))</f>
      </c>
      <c r="AO34" s="96">
        <f t="shared" si="3"/>
      </c>
      <c r="AP34" s="96">
        <f t="shared" si="4"/>
      </c>
      <c r="AQ34" s="96">
        <f>IF(AP34="","",MAX(AP34:AP36))</f>
      </c>
      <c r="AR34" s="96"/>
      <c r="AS34" s="96"/>
      <c r="AT34" s="96"/>
      <c r="AU34" s="96"/>
      <c r="AV34" s="96"/>
      <c r="AW34" s="96"/>
      <c r="AX34" s="96"/>
    </row>
    <row r="35" spans="1:50" s="14" customFormat="1" ht="15" customHeight="1">
      <c r="A35" s="163"/>
      <c r="B35" s="144"/>
      <c r="C35" s="145"/>
      <c r="D35" s="145"/>
      <c r="E35" s="145"/>
      <c r="F35" s="145"/>
      <c r="G35" s="236"/>
      <c r="H35" s="237"/>
      <c r="I35" s="237"/>
      <c r="J35" s="237"/>
      <c r="K35" s="237"/>
      <c r="L35" s="238"/>
      <c r="M35" s="139"/>
      <c r="N35" s="140"/>
      <c r="O35" s="140"/>
      <c r="P35" s="157"/>
      <c r="Q35" s="234"/>
      <c r="R35" s="234"/>
      <c r="S35" s="158"/>
      <c r="T35" s="236"/>
      <c r="U35" s="237"/>
      <c r="V35" s="237"/>
      <c r="W35" s="237"/>
      <c r="X35" s="237"/>
      <c r="Y35" s="238"/>
      <c r="Z35" s="242"/>
      <c r="AA35" s="234"/>
      <c r="AB35" s="234"/>
      <c r="AC35" s="158"/>
      <c r="AD35" s="157"/>
      <c r="AE35" s="234"/>
      <c r="AF35" s="234"/>
      <c r="AG35" s="158"/>
      <c r="AH35" s="96"/>
      <c r="AI35" s="96">
        <f t="shared" si="0"/>
      </c>
      <c r="AJ35" s="96"/>
      <c r="AK35" s="96">
        <f t="shared" si="0"/>
      </c>
      <c r="AL35" s="96">
        <f t="shared" si="2"/>
      </c>
      <c r="AM35" s="96">
        <f t="shared" si="1"/>
      </c>
      <c r="AN35" s="96"/>
      <c r="AO35" s="96">
        <f t="shared" si="3"/>
      </c>
      <c r="AP35" s="96">
        <f t="shared" si="4"/>
      </c>
      <c r="AQ35" s="96"/>
      <c r="AR35" s="96"/>
      <c r="AS35" s="96"/>
      <c r="AT35" s="96"/>
      <c r="AU35" s="96"/>
      <c r="AV35" s="96"/>
      <c r="AW35" s="96"/>
      <c r="AX35" s="96"/>
    </row>
    <row r="36" spans="1:50" s="14" customFormat="1" ht="15" customHeight="1">
      <c r="A36" s="163"/>
      <c r="B36" s="147"/>
      <c r="C36" s="148"/>
      <c r="D36" s="148"/>
      <c r="E36" s="148"/>
      <c r="F36" s="148"/>
      <c r="G36" s="165"/>
      <c r="H36" s="239"/>
      <c r="I36" s="239"/>
      <c r="J36" s="239"/>
      <c r="K36" s="239"/>
      <c r="L36" s="240"/>
      <c r="M36" s="139"/>
      <c r="N36" s="140"/>
      <c r="O36" s="140"/>
      <c r="P36" s="159"/>
      <c r="Q36" s="235"/>
      <c r="R36" s="235"/>
      <c r="S36" s="160"/>
      <c r="T36" s="165"/>
      <c r="U36" s="239"/>
      <c r="V36" s="239"/>
      <c r="W36" s="239"/>
      <c r="X36" s="239"/>
      <c r="Y36" s="240"/>
      <c r="Z36" s="243"/>
      <c r="AA36" s="235"/>
      <c r="AB36" s="235"/>
      <c r="AC36" s="160"/>
      <c r="AD36" s="159"/>
      <c r="AE36" s="235"/>
      <c r="AF36" s="235"/>
      <c r="AG36" s="160"/>
      <c r="AH36" s="96"/>
      <c r="AI36" s="96">
        <f t="shared" si="0"/>
      </c>
      <c r="AJ36" s="96"/>
      <c r="AK36" s="96">
        <f t="shared" si="0"/>
      </c>
      <c r="AL36" s="96">
        <f t="shared" si="2"/>
      </c>
      <c r="AM36" s="96">
        <f t="shared" si="1"/>
      </c>
      <c r="AN36" s="96"/>
      <c r="AO36" s="96">
        <f t="shared" si="3"/>
      </c>
      <c r="AP36" s="96">
        <f t="shared" si="4"/>
      </c>
      <c r="AQ36" s="96"/>
      <c r="AR36" s="96"/>
      <c r="AS36" s="96"/>
      <c r="AT36" s="96"/>
      <c r="AU36" s="96"/>
      <c r="AV36" s="96"/>
      <c r="AW36" s="96"/>
      <c r="AX36" s="96"/>
    </row>
    <row r="37" spans="1:50" s="14" customFormat="1" ht="15" customHeight="1">
      <c r="A37" s="163"/>
      <c r="B37" s="228"/>
      <c r="C37" s="229"/>
      <c r="D37" s="229"/>
      <c r="E37" s="229"/>
      <c r="F37" s="230"/>
      <c r="G37" s="161"/>
      <c r="H37" s="231"/>
      <c r="I37" s="231"/>
      <c r="J37" s="231"/>
      <c r="K37" s="231"/>
      <c r="L37" s="232"/>
      <c r="M37" s="139">
        <f>IF(ISERROR(AN37),"その他",AN37)</f>
      </c>
      <c r="N37" s="140"/>
      <c r="O37" s="140"/>
      <c r="P37" s="157">
        <f>IF(M37="","",IF(M37=1,"30ｄB以上",IF(M37=2,"25ｄB以上",IF(M37=3,"20ｄB以上",IF(M37=4,"15ｄB以上",IF(M37="その他","その他"))))))</f>
      </c>
      <c r="Q37" s="234"/>
      <c r="R37" s="234"/>
      <c r="S37" s="158"/>
      <c r="T37" s="161"/>
      <c r="U37" s="231"/>
      <c r="V37" s="231"/>
      <c r="W37" s="231"/>
      <c r="X37" s="231"/>
      <c r="Y37" s="232"/>
      <c r="Z37" s="241">
        <f>IF(ISERROR(AQ37),"その他",AQ37)</f>
      </c>
      <c r="AA37" s="233"/>
      <c r="AB37" s="233"/>
      <c r="AC37" s="156"/>
      <c r="AD37" s="155">
        <f>IF(Z37="","",IF(Z37=1,"30ｄB以上",IF(Z37=2,"25ｄB以上",IF(Z37=3,"20ｄB以上",IF(Z37=4,"15ｄB以上",IF(Z37="その他","その他"))))))</f>
      </c>
      <c r="AE37" s="233"/>
      <c r="AF37" s="233"/>
      <c r="AG37" s="156"/>
      <c r="AH37" s="96">
        <f>IF(P37="","",IF(P37="30ｄB以上","30",IF(P37="25ｄB以上","25",IF(P37="20ｄB以上","20",IF(P37="15ｄB以上","15",IF(P37="その他","1",))))))</f>
      </c>
      <c r="AI37" s="96">
        <f t="shared" si="0"/>
      </c>
      <c r="AJ37" s="96">
        <f>IF(AD37="","",IF(AD37="30ｄB以上","30",IF(AD37="25ｄB以上","25",IF(AD37="20ｄB以上","20",IF(AD37="15ｄB以上","15",IF(AD37="その他","1",))))))</f>
      </c>
      <c r="AK37" s="96">
        <f t="shared" si="0"/>
      </c>
      <c r="AL37" s="96">
        <f t="shared" si="2"/>
      </c>
      <c r="AM37" s="96">
        <f t="shared" si="1"/>
      </c>
      <c r="AN37" s="96">
        <f>IF(AM37="","",MAX(AM37:AM39))</f>
      </c>
      <c r="AO37" s="96">
        <f t="shared" si="3"/>
      </c>
      <c r="AP37" s="96">
        <f t="shared" si="4"/>
      </c>
      <c r="AQ37" s="96">
        <f>IF(AP37="","",MAX(AP37:AP39))</f>
      </c>
      <c r="AR37" s="96"/>
      <c r="AS37" s="96"/>
      <c r="AT37" s="96"/>
      <c r="AU37" s="96"/>
      <c r="AV37" s="96"/>
      <c r="AW37" s="96"/>
      <c r="AX37" s="96"/>
    </row>
    <row r="38" spans="1:50" s="14" customFormat="1" ht="15" customHeight="1">
      <c r="A38" s="163"/>
      <c r="B38" s="144"/>
      <c r="C38" s="145"/>
      <c r="D38" s="145"/>
      <c r="E38" s="145"/>
      <c r="F38" s="145"/>
      <c r="G38" s="236"/>
      <c r="H38" s="237"/>
      <c r="I38" s="237"/>
      <c r="J38" s="237"/>
      <c r="K38" s="237"/>
      <c r="L38" s="238"/>
      <c r="M38" s="139"/>
      <c r="N38" s="140"/>
      <c r="O38" s="140"/>
      <c r="P38" s="157"/>
      <c r="Q38" s="234"/>
      <c r="R38" s="234"/>
      <c r="S38" s="158"/>
      <c r="T38" s="236"/>
      <c r="U38" s="237"/>
      <c r="V38" s="237"/>
      <c r="W38" s="237"/>
      <c r="X38" s="237"/>
      <c r="Y38" s="238"/>
      <c r="Z38" s="242"/>
      <c r="AA38" s="234"/>
      <c r="AB38" s="234"/>
      <c r="AC38" s="158"/>
      <c r="AD38" s="157"/>
      <c r="AE38" s="234"/>
      <c r="AF38" s="234"/>
      <c r="AG38" s="158"/>
      <c r="AH38" s="96"/>
      <c r="AI38" s="96">
        <f t="shared" si="0"/>
      </c>
      <c r="AJ38" s="96"/>
      <c r="AK38" s="96">
        <f t="shared" si="0"/>
      </c>
      <c r="AL38" s="96">
        <f t="shared" si="2"/>
      </c>
      <c r="AM38" s="96">
        <f t="shared" si="1"/>
      </c>
      <c r="AN38" s="96"/>
      <c r="AO38" s="96">
        <f t="shared" si="3"/>
      </c>
      <c r="AP38" s="96">
        <f t="shared" si="4"/>
      </c>
      <c r="AQ38" s="96"/>
      <c r="AR38" s="96"/>
      <c r="AS38" s="96"/>
      <c r="AT38" s="96"/>
      <c r="AU38" s="96"/>
      <c r="AV38" s="96"/>
      <c r="AW38" s="96"/>
      <c r="AX38" s="96"/>
    </row>
    <row r="39" spans="1:50" s="14" customFormat="1" ht="15" customHeight="1">
      <c r="A39" s="163"/>
      <c r="B39" s="147"/>
      <c r="C39" s="148"/>
      <c r="D39" s="148"/>
      <c r="E39" s="148"/>
      <c r="F39" s="148"/>
      <c r="G39" s="165"/>
      <c r="H39" s="239"/>
      <c r="I39" s="239"/>
      <c r="J39" s="239"/>
      <c r="K39" s="239"/>
      <c r="L39" s="240"/>
      <c r="M39" s="139"/>
      <c r="N39" s="140"/>
      <c r="O39" s="140"/>
      <c r="P39" s="159"/>
      <c r="Q39" s="235"/>
      <c r="R39" s="235"/>
      <c r="S39" s="160"/>
      <c r="T39" s="165"/>
      <c r="U39" s="239"/>
      <c r="V39" s="239"/>
      <c r="W39" s="239"/>
      <c r="X39" s="239"/>
      <c r="Y39" s="240"/>
      <c r="Z39" s="243"/>
      <c r="AA39" s="235"/>
      <c r="AB39" s="235"/>
      <c r="AC39" s="160"/>
      <c r="AD39" s="159"/>
      <c r="AE39" s="235"/>
      <c r="AF39" s="235"/>
      <c r="AG39" s="160"/>
      <c r="AH39" s="96"/>
      <c r="AI39" s="96">
        <f t="shared" si="0"/>
      </c>
      <c r="AJ39" s="96"/>
      <c r="AK39" s="96">
        <f t="shared" si="0"/>
      </c>
      <c r="AL39" s="96">
        <f t="shared" si="2"/>
      </c>
      <c r="AM39" s="96">
        <f t="shared" si="1"/>
      </c>
      <c r="AN39" s="96"/>
      <c r="AO39" s="96">
        <f t="shared" si="3"/>
      </c>
      <c r="AP39" s="96">
        <f t="shared" si="4"/>
      </c>
      <c r="AQ39" s="96"/>
      <c r="AR39" s="96"/>
      <c r="AS39" s="96"/>
      <c r="AT39" s="96"/>
      <c r="AU39" s="96"/>
      <c r="AV39" s="96"/>
      <c r="AW39" s="96"/>
      <c r="AX39" s="96"/>
    </row>
    <row r="40" spans="1:50" s="14" customFormat="1" ht="15" customHeight="1">
      <c r="A40" s="163"/>
      <c r="B40" s="228"/>
      <c r="C40" s="229"/>
      <c r="D40" s="229"/>
      <c r="E40" s="229"/>
      <c r="F40" s="230"/>
      <c r="G40" s="161"/>
      <c r="H40" s="231"/>
      <c r="I40" s="231"/>
      <c r="J40" s="231"/>
      <c r="K40" s="231"/>
      <c r="L40" s="232"/>
      <c r="M40" s="139">
        <f>IF(ISERROR(AN40),"その他",AN40)</f>
      </c>
      <c r="N40" s="140"/>
      <c r="O40" s="140"/>
      <c r="P40" s="157">
        <f>IF(M40="","",IF(M40=1,"30ｄB以上",IF(M40=2,"25ｄB以上",IF(M40=3,"20ｄB以上",IF(M40=4,"15ｄB以上",IF(M40="その他","その他"))))))</f>
      </c>
      <c r="Q40" s="234"/>
      <c r="R40" s="234"/>
      <c r="S40" s="158"/>
      <c r="T40" s="161"/>
      <c r="U40" s="231"/>
      <c r="V40" s="231"/>
      <c r="W40" s="231"/>
      <c r="X40" s="231"/>
      <c r="Y40" s="232"/>
      <c r="Z40" s="241">
        <f>IF(ISERROR(AQ40),"その他",AQ40)</f>
      </c>
      <c r="AA40" s="233"/>
      <c r="AB40" s="233"/>
      <c r="AC40" s="156"/>
      <c r="AD40" s="155">
        <f>IF(Z40="","",IF(Z40=1,"30ｄB以上",IF(Z40=2,"25ｄB以上",IF(Z40=3,"20ｄB以上",IF(Z40=4,"15ｄB以上",IF(Z40="その他","その他"))))))</f>
      </c>
      <c r="AE40" s="233"/>
      <c r="AF40" s="233"/>
      <c r="AG40" s="156"/>
      <c r="AH40" s="96">
        <f>IF(P40="","",IF(P40="30ｄB以上","30",IF(P40="25ｄB以上","25",IF(P40="20ｄB以上","20",IF(P40="15ｄB以上","15",IF(P40="その他","1",))))))</f>
      </c>
      <c r="AI40" s="96">
        <f t="shared" si="0"/>
      </c>
      <c r="AJ40" s="96">
        <f>IF(AD40="","",IF(AD40="30ｄB以上","30",IF(AD40="25ｄB以上","25",IF(AD40="20ｄB以上","20",IF(AD40="15ｄB以上","15",IF(AD40="その他","1",))))))</f>
      </c>
      <c r="AK40" s="96">
        <f t="shared" si="0"/>
      </c>
      <c r="AL40" s="96">
        <f t="shared" si="2"/>
      </c>
      <c r="AM40" s="96">
        <f t="shared" si="1"/>
      </c>
      <c r="AN40" s="96">
        <f>IF(AM40="","",MAX(AM40:AM42))</f>
      </c>
      <c r="AO40" s="96">
        <f t="shared" si="3"/>
      </c>
      <c r="AP40" s="96">
        <f t="shared" si="4"/>
      </c>
      <c r="AQ40" s="96">
        <f>IF(AP40="","",MAX(AP40:AP42))</f>
      </c>
      <c r="AR40" s="96"/>
      <c r="AS40" s="96"/>
      <c r="AT40" s="96"/>
      <c r="AU40" s="96"/>
      <c r="AV40" s="96"/>
      <c r="AW40" s="96"/>
      <c r="AX40" s="96"/>
    </row>
    <row r="41" spans="1:50" s="14" customFormat="1" ht="15" customHeight="1">
      <c r="A41" s="163"/>
      <c r="B41" s="144"/>
      <c r="C41" s="145"/>
      <c r="D41" s="145"/>
      <c r="E41" s="145"/>
      <c r="F41" s="145"/>
      <c r="G41" s="236"/>
      <c r="H41" s="237"/>
      <c r="I41" s="237"/>
      <c r="J41" s="237"/>
      <c r="K41" s="237"/>
      <c r="L41" s="238"/>
      <c r="M41" s="139"/>
      <c r="N41" s="140"/>
      <c r="O41" s="140"/>
      <c r="P41" s="157"/>
      <c r="Q41" s="234"/>
      <c r="R41" s="234"/>
      <c r="S41" s="158"/>
      <c r="T41" s="236"/>
      <c r="U41" s="237"/>
      <c r="V41" s="237"/>
      <c r="W41" s="237"/>
      <c r="X41" s="237"/>
      <c r="Y41" s="238"/>
      <c r="Z41" s="242"/>
      <c r="AA41" s="234"/>
      <c r="AB41" s="234"/>
      <c r="AC41" s="158"/>
      <c r="AD41" s="157"/>
      <c r="AE41" s="234"/>
      <c r="AF41" s="234"/>
      <c r="AG41" s="158"/>
      <c r="AH41" s="96"/>
      <c r="AI41" s="96">
        <f t="shared" si="0"/>
      </c>
      <c r="AJ41" s="96"/>
      <c r="AK41" s="96">
        <f t="shared" si="0"/>
      </c>
      <c r="AL41" s="96">
        <f t="shared" si="2"/>
      </c>
      <c r="AM41" s="96">
        <f t="shared" si="1"/>
      </c>
      <c r="AN41" s="96"/>
      <c r="AO41" s="96">
        <f t="shared" si="3"/>
      </c>
      <c r="AP41" s="96">
        <f t="shared" si="4"/>
      </c>
      <c r="AQ41" s="96"/>
      <c r="AR41" s="96"/>
      <c r="AS41" s="96"/>
      <c r="AT41" s="96"/>
      <c r="AU41" s="96"/>
      <c r="AV41" s="96"/>
      <c r="AW41" s="96"/>
      <c r="AX41" s="96"/>
    </row>
    <row r="42" spans="1:50" s="14" customFormat="1" ht="15" customHeight="1">
      <c r="A42" s="163"/>
      <c r="B42" s="147"/>
      <c r="C42" s="148"/>
      <c r="D42" s="148"/>
      <c r="E42" s="148"/>
      <c r="F42" s="148"/>
      <c r="G42" s="165"/>
      <c r="H42" s="239"/>
      <c r="I42" s="239"/>
      <c r="J42" s="239"/>
      <c r="K42" s="239"/>
      <c r="L42" s="240"/>
      <c r="M42" s="139"/>
      <c r="N42" s="140"/>
      <c r="O42" s="140"/>
      <c r="P42" s="159"/>
      <c r="Q42" s="235"/>
      <c r="R42" s="235"/>
      <c r="S42" s="160"/>
      <c r="T42" s="165"/>
      <c r="U42" s="239"/>
      <c r="V42" s="239"/>
      <c r="W42" s="239"/>
      <c r="X42" s="239"/>
      <c r="Y42" s="240"/>
      <c r="Z42" s="243"/>
      <c r="AA42" s="235"/>
      <c r="AB42" s="235"/>
      <c r="AC42" s="160"/>
      <c r="AD42" s="159"/>
      <c r="AE42" s="235"/>
      <c r="AF42" s="235"/>
      <c r="AG42" s="160"/>
      <c r="AH42" s="96"/>
      <c r="AI42" s="96">
        <f t="shared" si="0"/>
      </c>
      <c r="AJ42" s="96"/>
      <c r="AK42" s="96">
        <f t="shared" si="0"/>
      </c>
      <c r="AL42" s="96">
        <f t="shared" si="2"/>
      </c>
      <c r="AM42" s="96">
        <f t="shared" si="1"/>
      </c>
      <c r="AN42" s="96"/>
      <c r="AO42" s="96">
        <f t="shared" si="3"/>
      </c>
      <c r="AP42" s="96">
        <f t="shared" si="4"/>
      </c>
      <c r="AQ42" s="96"/>
      <c r="AR42" s="96"/>
      <c r="AS42" s="96"/>
      <c r="AT42" s="96"/>
      <c r="AU42" s="96"/>
      <c r="AV42" s="96"/>
      <c r="AW42" s="96"/>
      <c r="AX42" s="96"/>
    </row>
    <row r="43" spans="1:50" s="14" customFormat="1" ht="15" customHeight="1">
      <c r="A43" s="163"/>
      <c r="B43" s="228"/>
      <c r="C43" s="229"/>
      <c r="D43" s="229"/>
      <c r="E43" s="229"/>
      <c r="F43" s="230"/>
      <c r="G43" s="161"/>
      <c r="H43" s="231"/>
      <c r="I43" s="231"/>
      <c r="J43" s="231"/>
      <c r="K43" s="231"/>
      <c r="L43" s="232"/>
      <c r="M43" s="139">
        <f>IF(ISERROR(AN43),"その他",AN43)</f>
      </c>
      <c r="N43" s="140"/>
      <c r="O43" s="140"/>
      <c r="P43" s="157">
        <f>IF(M43="","",IF(M43=1,"30ｄB以上",IF(M43=2,"25ｄB以上",IF(M43=3,"20ｄB以上",IF(M43=4,"15ｄB以上",IF(M43="その他","その他"))))))</f>
      </c>
      <c r="Q43" s="234"/>
      <c r="R43" s="234"/>
      <c r="S43" s="158"/>
      <c r="T43" s="161"/>
      <c r="U43" s="231"/>
      <c r="V43" s="231"/>
      <c r="W43" s="231"/>
      <c r="X43" s="231"/>
      <c r="Y43" s="232"/>
      <c r="Z43" s="241">
        <f>IF(ISERROR(AQ43),"その他",AQ43)</f>
      </c>
      <c r="AA43" s="233"/>
      <c r="AB43" s="233"/>
      <c r="AC43" s="156"/>
      <c r="AD43" s="155">
        <f>IF(Z43="","",IF(Z43=1,"30ｄB以上",IF(Z43=2,"25ｄB以上",IF(Z43=3,"20ｄB以上",IF(Z43=4,"15ｄB以上",IF(Z43="その他","その他"))))))</f>
      </c>
      <c r="AE43" s="233"/>
      <c r="AF43" s="233"/>
      <c r="AG43" s="156"/>
      <c r="AH43" s="96">
        <f>IF(P43="","",IF(P43="30ｄB以上","30",IF(P43="25ｄB以上","25",IF(P43="20ｄB以上","20",IF(P43="15ｄB以上","15",IF(P43="その他","1",))))))</f>
      </c>
      <c r="AI43" s="96">
        <f t="shared" si="0"/>
      </c>
      <c r="AJ43" s="96">
        <f>IF(AD43="","",IF(AD43="30ｄB以上","30",IF(AD43="25ｄB以上","25",IF(AD43="20ｄB以上","20",IF(AD43="15ｄB以上","15",IF(AD43="その他","1",))))))</f>
      </c>
      <c r="AK43" s="96">
        <f t="shared" si="0"/>
      </c>
      <c r="AL43" s="96">
        <f t="shared" si="2"/>
      </c>
      <c r="AM43" s="96">
        <f t="shared" si="1"/>
      </c>
      <c r="AN43" s="96">
        <f>IF(AM43="","",MAX(AM43:AM45))</f>
      </c>
      <c r="AO43" s="96">
        <f t="shared" si="3"/>
      </c>
      <c r="AP43" s="96">
        <f t="shared" si="4"/>
      </c>
      <c r="AQ43" s="96">
        <f>IF(AP43="","",MAX(AP43:AP45))</f>
      </c>
      <c r="AR43" s="96"/>
      <c r="AS43" s="96"/>
      <c r="AT43" s="96"/>
      <c r="AU43" s="96"/>
      <c r="AV43" s="96"/>
      <c r="AW43" s="96"/>
      <c r="AX43" s="96"/>
    </row>
    <row r="44" spans="1:50" s="14" customFormat="1" ht="15" customHeight="1">
      <c r="A44" s="163"/>
      <c r="B44" s="144"/>
      <c r="C44" s="145"/>
      <c r="D44" s="145"/>
      <c r="E44" s="145"/>
      <c r="F44" s="145"/>
      <c r="G44" s="236"/>
      <c r="H44" s="237"/>
      <c r="I44" s="237"/>
      <c r="J44" s="237"/>
      <c r="K44" s="237"/>
      <c r="L44" s="238"/>
      <c r="M44" s="139"/>
      <c r="N44" s="140"/>
      <c r="O44" s="140"/>
      <c r="P44" s="157"/>
      <c r="Q44" s="234"/>
      <c r="R44" s="234"/>
      <c r="S44" s="158"/>
      <c r="T44" s="236"/>
      <c r="U44" s="237"/>
      <c r="V44" s="237"/>
      <c r="W44" s="237"/>
      <c r="X44" s="237"/>
      <c r="Y44" s="238"/>
      <c r="Z44" s="242"/>
      <c r="AA44" s="234"/>
      <c r="AB44" s="234"/>
      <c r="AC44" s="158"/>
      <c r="AD44" s="157"/>
      <c r="AE44" s="234"/>
      <c r="AF44" s="234"/>
      <c r="AG44" s="158"/>
      <c r="AH44" s="96"/>
      <c r="AI44" s="96">
        <f t="shared" si="0"/>
      </c>
      <c r="AJ44" s="96"/>
      <c r="AK44" s="96">
        <f t="shared" si="0"/>
      </c>
      <c r="AL44" s="96">
        <f t="shared" si="2"/>
      </c>
      <c r="AM44" s="96">
        <f t="shared" si="1"/>
      </c>
      <c r="AN44" s="96"/>
      <c r="AO44" s="96">
        <f t="shared" si="3"/>
      </c>
      <c r="AP44" s="96">
        <f t="shared" si="4"/>
      </c>
      <c r="AQ44" s="96"/>
      <c r="AR44" s="96"/>
      <c r="AS44" s="96"/>
      <c r="AT44" s="96"/>
      <c r="AU44" s="96"/>
      <c r="AV44" s="96"/>
      <c r="AW44" s="96"/>
      <c r="AX44" s="96"/>
    </row>
    <row r="45" spans="1:50" s="14" customFormat="1" ht="15" customHeight="1">
      <c r="A45" s="163"/>
      <c r="B45" s="147"/>
      <c r="C45" s="148"/>
      <c r="D45" s="148"/>
      <c r="E45" s="148"/>
      <c r="F45" s="148"/>
      <c r="G45" s="165"/>
      <c r="H45" s="239"/>
      <c r="I45" s="239"/>
      <c r="J45" s="239"/>
      <c r="K45" s="239"/>
      <c r="L45" s="240"/>
      <c r="M45" s="139"/>
      <c r="N45" s="140"/>
      <c r="O45" s="140"/>
      <c r="P45" s="159"/>
      <c r="Q45" s="235"/>
      <c r="R45" s="235"/>
      <c r="S45" s="160"/>
      <c r="T45" s="165"/>
      <c r="U45" s="239"/>
      <c r="V45" s="239"/>
      <c r="W45" s="239"/>
      <c r="X45" s="239"/>
      <c r="Y45" s="240"/>
      <c r="Z45" s="243"/>
      <c r="AA45" s="235"/>
      <c r="AB45" s="235"/>
      <c r="AC45" s="160"/>
      <c r="AD45" s="159"/>
      <c r="AE45" s="235"/>
      <c r="AF45" s="235"/>
      <c r="AG45" s="160"/>
      <c r="AH45" s="96"/>
      <c r="AI45" s="96">
        <f t="shared" si="0"/>
      </c>
      <c r="AJ45" s="96"/>
      <c r="AK45" s="96">
        <f t="shared" si="0"/>
      </c>
      <c r="AL45" s="96">
        <f t="shared" si="2"/>
      </c>
      <c r="AM45" s="96">
        <f t="shared" si="1"/>
      </c>
      <c r="AN45" s="96"/>
      <c r="AO45" s="96">
        <f t="shared" si="3"/>
      </c>
      <c r="AP45" s="96">
        <f t="shared" si="4"/>
      </c>
      <c r="AQ45" s="96"/>
      <c r="AR45" s="96"/>
      <c r="AS45" s="96"/>
      <c r="AT45" s="96"/>
      <c r="AU45" s="96"/>
      <c r="AV45" s="96"/>
      <c r="AW45" s="96"/>
      <c r="AX45" s="96"/>
    </row>
    <row r="46" spans="1:50" s="14" customFormat="1" ht="15" customHeight="1">
      <c r="A46" s="163"/>
      <c r="B46" s="228"/>
      <c r="C46" s="229"/>
      <c r="D46" s="229"/>
      <c r="E46" s="229"/>
      <c r="F46" s="230"/>
      <c r="G46" s="161"/>
      <c r="H46" s="231"/>
      <c r="I46" s="231"/>
      <c r="J46" s="231"/>
      <c r="K46" s="231"/>
      <c r="L46" s="232"/>
      <c r="M46" s="139">
        <f>IF(ISERROR(AN46),"その他",AN46)</f>
      </c>
      <c r="N46" s="140"/>
      <c r="O46" s="140"/>
      <c r="P46" s="157">
        <f>IF(M46="","",IF(M46=1,"30ｄB以上",IF(M46=2,"25ｄB以上",IF(M46=3,"20ｄB以上",IF(M46=4,"15ｄB以上",IF(M46="その他","その他"))))))</f>
      </c>
      <c r="Q46" s="234"/>
      <c r="R46" s="234"/>
      <c r="S46" s="158"/>
      <c r="T46" s="161"/>
      <c r="U46" s="231"/>
      <c r="V46" s="231"/>
      <c r="W46" s="231"/>
      <c r="X46" s="231"/>
      <c r="Y46" s="232"/>
      <c r="Z46" s="241">
        <f>IF(ISERROR(AQ46),"その他",AQ46)</f>
      </c>
      <c r="AA46" s="233"/>
      <c r="AB46" s="233"/>
      <c r="AC46" s="156"/>
      <c r="AD46" s="155">
        <f>IF(Z46="","",IF(Z46=1,"30ｄB以上",IF(Z46=2,"25ｄB以上",IF(Z46=3,"20ｄB以上",IF(Z46=4,"15ｄB以上",IF(Z46="その他","その他"))))))</f>
      </c>
      <c r="AE46" s="233"/>
      <c r="AF46" s="233"/>
      <c r="AG46" s="156"/>
      <c r="AH46" s="96">
        <f>IF(P46="","",IF(P46="30ｄB以上","30",IF(P46="25ｄB以上","25",IF(P46="20ｄB以上","20",IF(P46="15ｄB以上","15",IF(P46="その他","1",))))))</f>
      </c>
      <c r="AI46" s="96">
        <f t="shared" si="0"/>
      </c>
      <c r="AJ46" s="96">
        <f>IF(AD46="","",IF(AD46="30ｄB以上","30",IF(AD46="25ｄB以上","25",IF(AD46="20ｄB以上","20",IF(AD46="15ｄB以上","15",IF(AD46="その他","1",))))))</f>
      </c>
      <c r="AK46" s="96">
        <f t="shared" si="0"/>
      </c>
      <c r="AL46" s="96">
        <f t="shared" si="2"/>
      </c>
      <c r="AM46" s="96">
        <f t="shared" si="1"/>
      </c>
      <c r="AN46" s="96">
        <f>IF(AM46="","",MAX(AM46:AM48))</f>
      </c>
      <c r="AO46" s="96">
        <f t="shared" si="3"/>
      </c>
      <c r="AP46" s="96">
        <f t="shared" si="4"/>
      </c>
      <c r="AQ46" s="96">
        <f>IF(AP46="","",MAX(AP46:AP48))</f>
      </c>
      <c r="AR46" s="96"/>
      <c r="AS46" s="96"/>
      <c r="AT46" s="96"/>
      <c r="AU46" s="96"/>
      <c r="AV46" s="96"/>
      <c r="AW46" s="96"/>
      <c r="AX46" s="96"/>
    </row>
    <row r="47" spans="1:50" s="14" customFormat="1" ht="15" customHeight="1">
      <c r="A47" s="163"/>
      <c r="B47" s="144"/>
      <c r="C47" s="145"/>
      <c r="D47" s="145"/>
      <c r="E47" s="145"/>
      <c r="F47" s="145"/>
      <c r="G47" s="236"/>
      <c r="H47" s="237"/>
      <c r="I47" s="237"/>
      <c r="J47" s="237"/>
      <c r="K47" s="237"/>
      <c r="L47" s="238"/>
      <c r="M47" s="139"/>
      <c r="N47" s="140"/>
      <c r="O47" s="140"/>
      <c r="P47" s="157"/>
      <c r="Q47" s="234"/>
      <c r="R47" s="234"/>
      <c r="S47" s="158"/>
      <c r="T47" s="236"/>
      <c r="U47" s="237"/>
      <c r="V47" s="237"/>
      <c r="W47" s="237"/>
      <c r="X47" s="237"/>
      <c r="Y47" s="238"/>
      <c r="Z47" s="242"/>
      <c r="AA47" s="234"/>
      <c r="AB47" s="234"/>
      <c r="AC47" s="158"/>
      <c r="AD47" s="157"/>
      <c r="AE47" s="234"/>
      <c r="AF47" s="234"/>
      <c r="AG47" s="158"/>
      <c r="AH47" s="96"/>
      <c r="AI47" s="96">
        <f t="shared" si="0"/>
      </c>
      <c r="AJ47" s="96"/>
      <c r="AK47" s="96">
        <f t="shared" si="0"/>
      </c>
      <c r="AL47" s="96">
        <f t="shared" si="2"/>
      </c>
      <c r="AM47" s="96">
        <f t="shared" si="1"/>
      </c>
      <c r="AN47" s="96"/>
      <c r="AO47" s="96">
        <f t="shared" si="3"/>
      </c>
      <c r="AP47" s="96">
        <f t="shared" si="4"/>
      </c>
      <c r="AQ47" s="96"/>
      <c r="AR47" s="96"/>
      <c r="AS47" s="96"/>
      <c r="AT47" s="96"/>
      <c r="AU47" s="96"/>
      <c r="AV47" s="96"/>
      <c r="AW47" s="96"/>
      <c r="AX47" s="96"/>
    </row>
    <row r="48" spans="1:50" s="14" customFormat="1" ht="15" customHeight="1">
      <c r="A48" s="163"/>
      <c r="B48" s="147"/>
      <c r="C48" s="148"/>
      <c r="D48" s="148"/>
      <c r="E48" s="148"/>
      <c r="F48" s="148"/>
      <c r="G48" s="185"/>
      <c r="H48" s="253"/>
      <c r="I48" s="253"/>
      <c r="J48" s="253"/>
      <c r="K48" s="253"/>
      <c r="L48" s="254"/>
      <c r="M48" s="139"/>
      <c r="N48" s="140"/>
      <c r="O48" s="140"/>
      <c r="P48" s="159"/>
      <c r="Q48" s="235"/>
      <c r="R48" s="235"/>
      <c r="S48" s="160"/>
      <c r="T48" s="185"/>
      <c r="U48" s="253"/>
      <c r="V48" s="253"/>
      <c r="W48" s="253"/>
      <c r="X48" s="253"/>
      <c r="Y48" s="254"/>
      <c r="Z48" s="243"/>
      <c r="AA48" s="235"/>
      <c r="AB48" s="235"/>
      <c r="AC48" s="160"/>
      <c r="AD48" s="159"/>
      <c r="AE48" s="235"/>
      <c r="AF48" s="235"/>
      <c r="AG48" s="160"/>
      <c r="AH48" s="96"/>
      <c r="AI48" s="96">
        <f t="shared" si="0"/>
      </c>
      <c r="AJ48" s="96"/>
      <c r="AK48" s="96">
        <f t="shared" si="0"/>
      </c>
      <c r="AL48" s="96">
        <f t="shared" si="2"/>
      </c>
      <c r="AM48" s="96">
        <f t="shared" si="1"/>
      </c>
      <c r="AN48" s="96"/>
      <c r="AO48" s="96">
        <f t="shared" si="3"/>
      </c>
      <c r="AP48" s="96">
        <f t="shared" si="4"/>
      </c>
      <c r="AQ48" s="96"/>
      <c r="AR48" s="96"/>
      <c r="AS48" s="96"/>
      <c r="AT48" s="96"/>
      <c r="AU48" s="96"/>
      <c r="AV48" s="96"/>
      <c r="AW48" s="96"/>
      <c r="AX48" s="96"/>
    </row>
    <row r="49" spans="1:47" ht="28.5" customHeight="1">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104"/>
      <c r="AM49" s="98"/>
      <c r="AN49" s="98"/>
      <c r="AO49" s="99"/>
      <c r="AP49" s="99"/>
      <c r="AQ49" s="98"/>
      <c r="AR49" s="98"/>
      <c r="AS49" s="98"/>
      <c r="AT49" s="98"/>
      <c r="AU49" s="98"/>
    </row>
    <row r="50" spans="1:47" ht="15.75" customHeight="1">
      <c r="A50" s="174" t="s">
        <v>138</v>
      </c>
      <c r="B50" s="174"/>
      <c r="C50" s="174"/>
      <c r="D50" s="174"/>
      <c r="E50" s="174"/>
      <c r="F50" s="174"/>
      <c r="G50" s="174"/>
      <c r="H50" s="174"/>
      <c r="I50" s="174"/>
      <c r="J50" s="175"/>
      <c r="K50" s="153" t="str">
        <f>IF(AH51,"","該当なし")</f>
        <v>該当なし</v>
      </c>
      <c r="L50" s="154"/>
      <c r="M50" s="154"/>
      <c r="N50" s="154"/>
      <c r="O50" s="154"/>
      <c r="P50" s="174" t="s">
        <v>7</v>
      </c>
      <c r="Q50" s="174"/>
      <c r="R50" s="174"/>
      <c r="S50" s="174"/>
      <c r="T50" s="174"/>
      <c r="U50" s="174"/>
      <c r="V50" s="174"/>
      <c r="W50" s="174"/>
      <c r="X50" s="174"/>
      <c r="Y50" s="174"/>
      <c r="Z50" s="174"/>
      <c r="AA50" s="174"/>
      <c r="AB50" s="175"/>
      <c r="AC50" s="153" t="str">
        <f>IF(AI51,"","該当なし")</f>
        <v>該当なし</v>
      </c>
      <c r="AD50" s="154"/>
      <c r="AE50" s="154"/>
      <c r="AF50" s="154"/>
      <c r="AG50" s="154"/>
      <c r="AH50" s="100" t="s">
        <v>122</v>
      </c>
      <c r="AI50" s="100" t="s">
        <v>123</v>
      </c>
      <c r="AJ50" s="100"/>
      <c r="AK50" s="100"/>
      <c r="AL50" s="100"/>
      <c r="AM50" s="98"/>
      <c r="AN50" s="98"/>
      <c r="AO50" s="99"/>
      <c r="AP50" s="99"/>
      <c r="AQ50" s="98"/>
      <c r="AR50" s="98"/>
      <c r="AS50" s="98"/>
      <c r="AT50" s="98"/>
      <c r="AU50" s="98"/>
    </row>
    <row r="51" spans="1:47" ht="15.75" customHeight="1">
      <c r="A51" s="177" t="s">
        <v>134</v>
      </c>
      <c r="B51" s="177"/>
      <c r="C51" s="177"/>
      <c r="D51" s="177"/>
      <c r="E51" s="177"/>
      <c r="F51" s="177"/>
      <c r="G51" s="177"/>
      <c r="H51" s="177"/>
      <c r="I51" s="177"/>
      <c r="J51" s="178"/>
      <c r="K51" s="181">
        <f>IF($AH$51=0,"",IF($AH$51=1,"その他",IF($AH$51=30,"30ｄB以上",IF($AH$51=25,"25ｄB以上",IF($AH$51=20,"20ｄB以上",IF($AH$51=15,"15ｄB以上"))))))</f>
      </c>
      <c r="L51" s="270"/>
      <c r="M51" s="270"/>
      <c r="N51" s="270"/>
      <c r="O51" s="270"/>
      <c r="P51" s="177" t="s">
        <v>136</v>
      </c>
      <c r="Q51" s="177"/>
      <c r="R51" s="177"/>
      <c r="S51" s="177"/>
      <c r="T51" s="177"/>
      <c r="U51" s="177"/>
      <c r="V51" s="177"/>
      <c r="W51" s="177"/>
      <c r="X51" s="177"/>
      <c r="Y51" s="177"/>
      <c r="Z51" s="177"/>
      <c r="AA51" s="177"/>
      <c r="AB51" s="178"/>
      <c r="AC51" s="181">
        <f>IF($AI$51=0,"",IF($AI$51=1,"その他",IF($AI$51=30,"30ｄB以上",IF($AI$51=25,"25ｄB以上",IF($AI$51=20,"20ｄB以上",IF($AI$51=15,"15ｄB以上"))))))</f>
      </c>
      <c r="AD51" s="270"/>
      <c r="AE51" s="270"/>
      <c r="AF51" s="270"/>
      <c r="AG51" s="270"/>
      <c r="AH51" s="100">
        <f>MAX(AI16:AI48)</f>
        <v>0</v>
      </c>
      <c r="AI51" s="100">
        <f>MAX(AK16:AK48)</f>
        <v>0</v>
      </c>
      <c r="AJ51" s="100"/>
      <c r="AK51" s="100"/>
      <c r="AL51" s="100"/>
      <c r="AM51" s="98"/>
      <c r="AN51" s="101"/>
      <c r="AO51" s="101"/>
      <c r="AP51" s="101"/>
      <c r="AQ51" s="101"/>
      <c r="AR51" s="101"/>
      <c r="AS51" s="101"/>
      <c r="AT51" s="101"/>
      <c r="AU51" s="98"/>
    </row>
    <row r="52" spans="1:47" ht="15.75" customHeight="1">
      <c r="A52" s="170" t="s">
        <v>135</v>
      </c>
      <c r="B52" s="170"/>
      <c r="C52" s="170"/>
      <c r="D52" s="170"/>
      <c r="E52" s="170"/>
      <c r="F52" s="170"/>
      <c r="G52" s="170"/>
      <c r="H52" s="170"/>
      <c r="I52" s="170"/>
      <c r="J52" s="171"/>
      <c r="K52" s="133">
        <f>IF($AH$52=0,"",IF($AH$52=1,"その他",IF($AH$52=30,"30ｄB以上",IF($AH$52=25,"25ｄB以上",IF($AH$52=20,"20ｄB以上",IF($AH$52=15,"15ｄB以上"))))))</f>
      </c>
      <c r="L52" s="271"/>
      <c r="M52" s="271"/>
      <c r="N52" s="271"/>
      <c r="O52" s="271"/>
      <c r="P52" s="170" t="s">
        <v>137</v>
      </c>
      <c r="Q52" s="170"/>
      <c r="R52" s="170"/>
      <c r="S52" s="170"/>
      <c r="T52" s="170"/>
      <c r="U52" s="170"/>
      <c r="V52" s="170"/>
      <c r="W52" s="170"/>
      <c r="X52" s="170"/>
      <c r="Y52" s="170"/>
      <c r="Z52" s="170"/>
      <c r="AA52" s="170"/>
      <c r="AB52" s="171"/>
      <c r="AC52" s="133">
        <f>IF($AI$52=0,"",IF($AI$52=1,"その他",IF($AI$52=30,"30ｄB以上",IF($AI$52=25,"25ｄB以上",IF($AI$52=20,"20ｄB以上",IF($AI$52=15,"15ｄB以上"))))))</f>
      </c>
      <c r="AD52" s="271"/>
      <c r="AE52" s="271"/>
      <c r="AF52" s="271"/>
      <c r="AG52" s="271"/>
      <c r="AH52" s="100">
        <f>MIN(AI16:AI48)</f>
        <v>0</v>
      </c>
      <c r="AI52" s="100">
        <f>MIN(AK16:AK48)</f>
        <v>0</v>
      </c>
      <c r="AJ52" s="100"/>
      <c r="AK52" s="100"/>
      <c r="AL52" s="100"/>
      <c r="AM52" s="98"/>
      <c r="AN52" s="100"/>
      <c r="AO52" s="100"/>
      <c r="AP52" s="100"/>
      <c r="AQ52" s="100"/>
      <c r="AR52" s="100"/>
      <c r="AS52" s="100"/>
      <c r="AT52" s="100"/>
      <c r="AU52" s="98"/>
    </row>
    <row r="53" spans="34:50" s="6" customFormat="1" ht="11.25" hidden="1">
      <c r="AH53" s="97"/>
      <c r="AI53" s="97"/>
      <c r="AJ53" s="97"/>
      <c r="AK53" s="97"/>
      <c r="AL53" s="97"/>
      <c r="AM53" s="97"/>
      <c r="AN53" s="97"/>
      <c r="AO53" s="97"/>
      <c r="AP53" s="97"/>
      <c r="AQ53" s="97"/>
      <c r="AR53" s="97"/>
      <c r="AS53" s="97"/>
      <c r="AT53" s="97"/>
      <c r="AU53" s="97"/>
      <c r="AV53" s="97"/>
      <c r="AW53" s="97"/>
      <c r="AX53" s="97"/>
    </row>
    <row r="54" spans="7:79" s="4" customFormat="1" ht="13.5" hidden="1">
      <c r="G54" s="4" t="s">
        <v>23</v>
      </c>
      <c r="L54" s="4">
        <v>1</v>
      </c>
      <c r="R54" s="4" t="s">
        <v>25</v>
      </c>
      <c r="AG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row>
    <row r="55" spans="7:79" s="4" customFormat="1" ht="13.5" hidden="1">
      <c r="G55" s="4" t="s">
        <v>30</v>
      </c>
      <c r="L55" s="4">
        <v>2</v>
      </c>
      <c r="R55" s="4" t="s">
        <v>26</v>
      </c>
      <c r="AG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row>
    <row r="56" spans="7:79" s="4" customFormat="1" ht="13.5" hidden="1">
      <c r="G56" s="4" t="s">
        <v>31</v>
      </c>
      <c r="L56" s="4">
        <v>3</v>
      </c>
      <c r="R56" s="4" t="s">
        <v>27</v>
      </c>
      <c r="AG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row>
    <row r="57" spans="7:79" s="4" customFormat="1" ht="13.5" hidden="1">
      <c r="G57" s="4" t="s">
        <v>32</v>
      </c>
      <c r="L57" s="4">
        <v>4</v>
      </c>
      <c r="R57" s="4" t="s">
        <v>28</v>
      </c>
      <c r="AG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row>
    <row r="58" spans="7:79" s="4" customFormat="1" ht="13.5" hidden="1">
      <c r="G58" s="4" t="s">
        <v>33</v>
      </c>
      <c r="L58" s="4" t="s">
        <v>13</v>
      </c>
      <c r="R58" s="4" t="s">
        <v>13</v>
      </c>
      <c r="AG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row>
    <row r="59" spans="7:79" s="4" customFormat="1" ht="13.5" hidden="1">
      <c r="G59" s="4" t="s">
        <v>15</v>
      </c>
      <c r="AG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row>
    <row r="60" spans="7:79" s="4" customFormat="1" ht="13.5" hidden="1">
      <c r="G60" s="4" t="s">
        <v>16</v>
      </c>
      <c r="AG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row>
    <row r="61" spans="7:79" s="4" customFormat="1" ht="13.5" hidden="1">
      <c r="G61" s="4" t="s">
        <v>17</v>
      </c>
      <c r="AG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row>
    <row r="62" spans="7:79" s="4" customFormat="1" ht="13.5" hidden="1">
      <c r="G62" s="4" t="s">
        <v>18</v>
      </c>
      <c r="AG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row>
    <row r="63" spans="7:79" s="4" customFormat="1" ht="13.5" hidden="1">
      <c r="G63" s="4" t="s">
        <v>19</v>
      </c>
      <c r="AG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row>
    <row r="64" spans="7:79" s="4" customFormat="1" ht="13.5" hidden="1">
      <c r="G64" s="4" t="s">
        <v>20</v>
      </c>
      <c r="AG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row>
    <row r="65" spans="7:79" s="4" customFormat="1" ht="13.5" hidden="1">
      <c r="G65" s="4" t="s">
        <v>21</v>
      </c>
      <c r="AG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row>
    <row r="66" spans="7:79" s="4" customFormat="1" ht="13.5" hidden="1">
      <c r="G66" s="4" t="s">
        <v>13</v>
      </c>
      <c r="AG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row>
    <row r="67" spans="34:50" s="7" customFormat="1" ht="13.5" hidden="1">
      <c r="AH67" s="4"/>
      <c r="AI67" s="4"/>
      <c r="AJ67" s="4"/>
      <c r="AK67" s="4"/>
      <c r="AL67" s="4"/>
      <c r="AM67" s="4"/>
      <c r="AN67" s="4"/>
      <c r="AO67" s="4"/>
      <c r="AP67" s="4"/>
      <c r="AQ67" s="4"/>
      <c r="AR67" s="4"/>
      <c r="AS67" s="4"/>
      <c r="AT67" s="4"/>
      <c r="AU67" s="4"/>
      <c r="AV67" s="4"/>
      <c r="AW67" s="4"/>
      <c r="AX67" s="4"/>
    </row>
    <row r="68" spans="34:50" s="7" customFormat="1" ht="13.5">
      <c r="AH68" s="4"/>
      <c r="AI68" s="4"/>
      <c r="AJ68" s="4"/>
      <c r="AK68" s="4"/>
      <c r="AL68" s="4"/>
      <c r="AM68" s="4"/>
      <c r="AN68" s="4"/>
      <c r="AO68" s="4"/>
      <c r="AP68" s="4"/>
      <c r="AQ68" s="4"/>
      <c r="AR68" s="4"/>
      <c r="AS68" s="4"/>
      <c r="AT68" s="4"/>
      <c r="AU68" s="4"/>
      <c r="AV68" s="4"/>
      <c r="AW68" s="4"/>
      <c r="AX68" s="4"/>
    </row>
  </sheetData>
  <sheetProtection password="CC3E" sheet="1" objects="1" scenarios="1"/>
  <mergeCells count="183">
    <mergeCell ref="K50:O50"/>
    <mergeCell ref="K51:O51"/>
    <mergeCell ref="K52:O52"/>
    <mergeCell ref="AJ13:AJ15"/>
    <mergeCell ref="AI13:AI15"/>
    <mergeCell ref="P46:S48"/>
    <mergeCell ref="Z46:AC48"/>
    <mergeCell ref="AD46:AG48"/>
    <mergeCell ref="AD40:AG42"/>
    <mergeCell ref="Z40:AC42"/>
    <mergeCell ref="A51:J51"/>
    <mergeCell ref="A50:J50"/>
    <mergeCell ref="A52:J52"/>
    <mergeCell ref="AH13:AH15"/>
    <mergeCell ref="P50:AB50"/>
    <mergeCell ref="P51:AB51"/>
    <mergeCell ref="P52:AB52"/>
    <mergeCell ref="AC50:AG50"/>
    <mergeCell ref="AC51:AG51"/>
    <mergeCell ref="AC52:AG52"/>
    <mergeCell ref="B13:F15"/>
    <mergeCell ref="AK13:AK15"/>
    <mergeCell ref="AL13:AL15"/>
    <mergeCell ref="AM13:AM15"/>
    <mergeCell ref="AM12:AO12"/>
    <mergeCell ref="AN13:AN15"/>
    <mergeCell ref="AP12:AR12"/>
    <mergeCell ref="AO13:AO15"/>
    <mergeCell ref="AP13:AP15"/>
    <mergeCell ref="AQ13:AQ15"/>
    <mergeCell ref="A12:A15"/>
    <mergeCell ref="T12:AG12"/>
    <mergeCell ref="T13:Y15"/>
    <mergeCell ref="Z13:AC15"/>
    <mergeCell ref="AD13:AG15"/>
    <mergeCell ref="P13:S15"/>
    <mergeCell ref="T42:Y42"/>
    <mergeCell ref="P40:S42"/>
    <mergeCell ref="B47:F48"/>
    <mergeCell ref="G47:L47"/>
    <mergeCell ref="G48:L48"/>
    <mergeCell ref="T46:Y46"/>
    <mergeCell ref="T48:Y48"/>
    <mergeCell ref="T47:Y47"/>
    <mergeCell ref="P43:S45"/>
    <mergeCell ref="T43:Y43"/>
    <mergeCell ref="AD37:AG39"/>
    <mergeCell ref="B38:F39"/>
    <mergeCell ref="G38:L38"/>
    <mergeCell ref="G39:L39"/>
    <mergeCell ref="B37:F37"/>
    <mergeCell ref="G37:L37"/>
    <mergeCell ref="M37:O39"/>
    <mergeCell ref="P37:S39"/>
    <mergeCell ref="T37:Y37"/>
    <mergeCell ref="T38:Y38"/>
    <mergeCell ref="AD34:AG36"/>
    <mergeCell ref="B35:F36"/>
    <mergeCell ref="G35:L35"/>
    <mergeCell ref="G36:L36"/>
    <mergeCell ref="B34:F34"/>
    <mergeCell ref="M34:O36"/>
    <mergeCell ref="P34:S36"/>
    <mergeCell ref="Z34:AC36"/>
    <mergeCell ref="T35:Y35"/>
    <mergeCell ref="T36:Y36"/>
    <mergeCell ref="B31:F31"/>
    <mergeCell ref="G31:L31"/>
    <mergeCell ref="AD31:AG33"/>
    <mergeCell ref="B32:F33"/>
    <mergeCell ref="G32:L32"/>
    <mergeCell ref="G33:L33"/>
    <mergeCell ref="T33:Y33"/>
    <mergeCell ref="M31:O33"/>
    <mergeCell ref="P31:S33"/>
    <mergeCell ref="Z31:AC33"/>
    <mergeCell ref="B20:F21"/>
    <mergeCell ref="Z19:AC21"/>
    <mergeCell ref="AD19:AG21"/>
    <mergeCell ref="Z16:AC18"/>
    <mergeCell ref="B29:F30"/>
    <mergeCell ref="G29:L29"/>
    <mergeCell ref="G30:L30"/>
    <mergeCell ref="T16:Y16"/>
    <mergeCell ref="T17:Y17"/>
    <mergeCell ref="T18:Y18"/>
    <mergeCell ref="N4:P4"/>
    <mergeCell ref="I4:M4"/>
    <mergeCell ref="B12:S12"/>
    <mergeCell ref="B4:D4"/>
    <mergeCell ref="E4:H4"/>
    <mergeCell ref="B3:AG3"/>
    <mergeCell ref="Q4:AG4"/>
    <mergeCell ref="A16:A18"/>
    <mergeCell ref="G16:L16"/>
    <mergeCell ref="G17:L17"/>
    <mergeCell ref="G18:L18"/>
    <mergeCell ref="B16:F16"/>
    <mergeCell ref="B17:F18"/>
    <mergeCell ref="AD16:AG18"/>
    <mergeCell ref="Z22:AC24"/>
    <mergeCell ref="AD22:AG24"/>
    <mergeCell ref="T22:Y22"/>
    <mergeCell ref="T23:Y23"/>
    <mergeCell ref="T24:Y24"/>
    <mergeCell ref="A25:A27"/>
    <mergeCell ref="B25:F25"/>
    <mergeCell ref="G25:L25"/>
    <mergeCell ref="M25:O27"/>
    <mergeCell ref="B26:F27"/>
    <mergeCell ref="A40:A42"/>
    <mergeCell ref="B40:F40"/>
    <mergeCell ref="G40:L40"/>
    <mergeCell ref="M40:O42"/>
    <mergeCell ref="G41:L41"/>
    <mergeCell ref="Z43:AC45"/>
    <mergeCell ref="T44:Y44"/>
    <mergeCell ref="T45:Y45"/>
    <mergeCell ref="AD43:AG45"/>
    <mergeCell ref="A19:A21"/>
    <mergeCell ref="G20:L20"/>
    <mergeCell ref="G21:L21"/>
    <mergeCell ref="T20:Y20"/>
    <mergeCell ref="T21:Y21"/>
    <mergeCell ref="T19:Y19"/>
    <mergeCell ref="Z37:AC39"/>
    <mergeCell ref="T31:Y31"/>
    <mergeCell ref="T40:Y40"/>
    <mergeCell ref="AD25:AG27"/>
    <mergeCell ref="T39:Y39"/>
    <mergeCell ref="T32:Y32"/>
    <mergeCell ref="Z28:AC30"/>
    <mergeCell ref="AD28:AG30"/>
    <mergeCell ref="Z25:AC27"/>
    <mergeCell ref="T29:Y29"/>
    <mergeCell ref="T41:Y41"/>
    <mergeCell ref="G22:L22"/>
    <mergeCell ref="M22:O24"/>
    <mergeCell ref="G24:L24"/>
    <mergeCell ref="T34:Y34"/>
    <mergeCell ref="T30:Y30"/>
    <mergeCell ref="T28:Y28"/>
    <mergeCell ref="T26:Y26"/>
    <mergeCell ref="T27:Y27"/>
    <mergeCell ref="T25:Y25"/>
    <mergeCell ref="M46:O48"/>
    <mergeCell ref="G28:L28"/>
    <mergeCell ref="G26:L26"/>
    <mergeCell ref="G27:L27"/>
    <mergeCell ref="M43:O45"/>
    <mergeCell ref="G44:L44"/>
    <mergeCell ref="G45:L45"/>
    <mergeCell ref="G42:L42"/>
    <mergeCell ref="P28:S30"/>
    <mergeCell ref="A34:A36"/>
    <mergeCell ref="A28:A30"/>
    <mergeCell ref="M28:O30"/>
    <mergeCell ref="B28:F28"/>
    <mergeCell ref="P22:S24"/>
    <mergeCell ref="A31:A33"/>
    <mergeCell ref="P25:S27"/>
    <mergeCell ref="A22:A24"/>
    <mergeCell ref="B22:F22"/>
    <mergeCell ref="M16:O18"/>
    <mergeCell ref="M13:O15"/>
    <mergeCell ref="G13:L15"/>
    <mergeCell ref="P16:S18"/>
    <mergeCell ref="B23:F24"/>
    <mergeCell ref="G23:L23"/>
    <mergeCell ref="B19:F19"/>
    <mergeCell ref="G19:L19"/>
    <mergeCell ref="M19:O21"/>
    <mergeCell ref="P19:S21"/>
    <mergeCell ref="A46:A48"/>
    <mergeCell ref="B46:F46"/>
    <mergeCell ref="G46:L46"/>
    <mergeCell ref="G34:L34"/>
    <mergeCell ref="A43:A45"/>
    <mergeCell ref="B43:F43"/>
    <mergeCell ref="G43:L43"/>
    <mergeCell ref="A37:A39"/>
    <mergeCell ref="B44:F45"/>
    <mergeCell ref="B41:F42"/>
  </mergeCells>
  <dataValidations count="3">
    <dataValidation type="list" allowBlank="1" showInputMessage="1" showErrorMessage="1" promptTitle="床仕上げ材" prompt="床仕上げ構造区分１（1-a、1-b）&#10;床仕上げ構造区分２（2-a、2-b-a、2-b-b）                            &#10;床仕上げ構造区分３（3-a、3-b-a、3-b-b）&#10;床仕上げ構造区分４（4-a、4-b-a、4-b-b、4-b-ｃ）&#10;その他  " sqref="G16:L48 T16:Y48">
      <formula1>$G$54:$G$66</formula1>
    </dataValidation>
    <dataValidation allowBlank="1" showInputMessage="1" showErrorMessage="1" promptTitle="床仕上げ構造区分" prompt="床仕上げ構造区分１&#10;床仕上げ構造区分２&#10;床仕上げ構造区分３&#10;床仕上げ構造区分４&#10;その他&#10;&#10;※一受音室に仕様の異なる界床の部分が存在する場合にあっては、それらの部分のうち、性能の最も低い界床の部分が、当該受音室の界床全面にあるものとして扱う" sqref="M16:O48"/>
    <dataValidation allowBlank="1" showInputMessage="1" promptTitle="床仕上げ構造区分" prompt="床仕上げ構造区分１&#10;床仕上げ構造区分２&#10;床仕上げ構造区分３&#10;床仕上げ構造区分４&#10;その他&#10;&#10;※一受音室に仕様の異なる界床の部分が存在する場合にあっては、それらの部分のうち、性能の最も低い界床の部分が、当該受音室の界床全面にあるものとして扱う" sqref="Z16:AC48"/>
  </dataValidations>
  <printOptions/>
  <pageMargins left="0.7874015748031497" right="0.1968503937007874" top="0.5905511811023623" bottom="0.1968503937007874" header="0.5118110236220472"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
      <selection activeCell="J10" sqref="J10"/>
    </sheetView>
  </sheetViews>
  <sheetFormatPr defaultColWidth="9.00390625" defaultRowHeight="13.5"/>
  <cols>
    <col min="1" max="1" width="7.00390625" style="7" customWidth="1"/>
    <col min="2" max="2" width="5.625" style="7" customWidth="1"/>
    <col min="3" max="3" width="57.75390625" style="7" customWidth="1"/>
    <col min="4" max="8" width="5.625" style="7" customWidth="1"/>
    <col min="9" max="16384" width="9.00390625" style="7" customWidth="1"/>
  </cols>
  <sheetData>
    <row r="1" s="1" customFormat="1" ht="13.5">
      <c r="A1" s="105" t="s">
        <v>139</v>
      </c>
    </row>
    <row r="2" s="1" customFormat="1" ht="13.5"/>
    <row r="3" s="1" customFormat="1" ht="13.5"/>
    <row r="4" s="1" customFormat="1" ht="14.25" thickBot="1">
      <c r="A4" s="107" t="s">
        <v>50</v>
      </c>
    </row>
    <row r="5" spans="1:8" s="63" customFormat="1" ht="13.5">
      <c r="A5" s="282"/>
      <c r="B5" s="278" t="s">
        <v>141</v>
      </c>
      <c r="C5" s="279"/>
      <c r="D5" s="272" t="s">
        <v>140</v>
      </c>
      <c r="E5" s="273"/>
      <c r="F5" s="273"/>
      <c r="G5" s="273"/>
      <c r="H5" s="274"/>
    </row>
    <row r="6" spans="1:8" ht="13.5">
      <c r="A6" s="283"/>
      <c r="B6" s="280"/>
      <c r="C6" s="281"/>
      <c r="D6" s="275"/>
      <c r="E6" s="276"/>
      <c r="F6" s="276"/>
      <c r="G6" s="276"/>
      <c r="H6" s="277"/>
    </row>
    <row r="7" spans="1:8" ht="13.5">
      <c r="A7" s="283"/>
      <c r="B7" s="108" t="s">
        <v>143</v>
      </c>
      <c r="C7" s="106"/>
      <c r="D7" s="291" t="s">
        <v>89</v>
      </c>
      <c r="E7" s="291"/>
      <c r="F7" s="291"/>
      <c r="G7" s="291"/>
      <c r="H7" s="292"/>
    </row>
    <row r="8" spans="1:8" ht="14.25" thickBot="1">
      <c r="A8" s="284"/>
      <c r="B8" s="86" t="s">
        <v>142</v>
      </c>
      <c r="C8" s="87"/>
      <c r="D8" s="64" t="s">
        <v>90</v>
      </c>
      <c r="E8" s="64" t="s">
        <v>91</v>
      </c>
      <c r="F8" s="64" t="s">
        <v>92</v>
      </c>
      <c r="G8" s="64" t="s">
        <v>93</v>
      </c>
      <c r="H8" s="65" t="s">
        <v>94</v>
      </c>
    </row>
    <row r="9" spans="1:8" ht="26.25" customHeight="1">
      <c r="A9" s="293" t="s">
        <v>61</v>
      </c>
      <c r="B9" s="66" t="s">
        <v>87</v>
      </c>
      <c r="C9" s="102" t="s">
        <v>161</v>
      </c>
      <c r="D9" s="67" t="s">
        <v>62</v>
      </c>
      <c r="E9" s="67" t="s">
        <v>64</v>
      </c>
      <c r="F9" s="67" t="s">
        <v>65</v>
      </c>
      <c r="G9" s="67" t="s">
        <v>66</v>
      </c>
      <c r="H9" s="68" t="s">
        <v>67</v>
      </c>
    </row>
    <row r="10" spans="1:8" ht="59.25" customHeight="1">
      <c r="A10" s="287"/>
      <c r="B10" s="69" t="s">
        <v>88</v>
      </c>
      <c r="C10" s="103" t="s">
        <v>127</v>
      </c>
      <c r="D10" s="70" t="s">
        <v>63</v>
      </c>
      <c r="E10" s="70" t="s">
        <v>63</v>
      </c>
      <c r="F10" s="70" t="s">
        <v>63</v>
      </c>
      <c r="G10" s="70" t="s">
        <v>63</v>
      </c>
      <c r="H10" s="71" t="s">
        <v>63</v>
      </c>
    </row>
    <row r="11" spans="1:8" ht="26.25" customHeight="1">
      <c r="A11" s="285" t="s">
        <v>68</v>
      </c>
      <c r="B11" s="66" t="s">
        <v>101</v>
      </c>
      <c r="C11" s="102" t="s">
        <v>100</v>
      </c>
      <c r="D11" s="67" t="s">
        <v>69</v>
      </c>
      <c r="E11" s="67" t="s">
        <v>70</v>
      </c>
      <c r="F11" s="67" t="s">
        <v>71</v>
      </c>
      <c r="G11" s="67" t="s">
        <v>72</v>
      </c>
      <c r="H11" s="68" t="s">
        <v>73</v>
      </c>
    </row>
    <row r="12" spans="1:8" ht="47.25" customHeight="1">
      <c r="A12" s="286"/>
      <c r="B12" s="66" t="s">
        <v>102</v>
      </c>
      <c r="C12" s="102" t="s">
        <v>144</v>
      </c>
      <c r="D12" s="72" t="s">
        <v>63</v>
      </c>
      <c r="E12" s="72" t="s">
        <v>63</v>
      </c>
      <c r="F12" s="72" t="s">
        <v>63</v>
      </c>
      <c r="G12" s="72" t="s">
        <v>63</v>
      </c>
      <c r="H12" s="73" t="s">
        <v>63</v>
      </c>
    </row>
    <row r="13" spans="1:8" ht="13.5">
      <c r="A13" s="287"/>
      <c r="B13" s="69" t="s">
        <v>105</v>
      </c>
      <c r="C13" s="103" t="s">
        <v>103</v>
      </c>
      <c r="D13" s="74"/>
      <c r="E13" s="74"/>
      <c r="F13" s="74"/>
      <c r="G13" s="74"/>
      <c r="H13" s="75"/>
    </row>
    <row r="14" spans="1:8" ht="26.25" customHeight="1">
      <c r="A14" s="285" t="s">
        <v>74</v>
      </c>
      <c r="B14" s="66" t="s">
        <v>101</v>
      </c>
      <c r="C14" s="102" t="s">
        <v>106</v>
      </c>
      <c r="D14" s="67" t="s">
        <v>75</v>
      </c>
      <c r="E14" s="67" t="s">
        <v>76</v>
      </c>
      <c r="F14" s="67" t="s">
        <v>77</v>
      </c>
      <c r="G14" s="67" t="s">
        <v>64</v>
      </c>
      <c r="H14" s="68" t="s">
        <v>78</v>
      </c>
    </row>
    <row r="15" spans="1:8" ht="24" customHeight="1">
      <c r="A15" s="286"/>
      <c r="B15" s="66" t="s">
        <v>102</v>
      </c>
      <c r="C15" s="102" t="s">
        <v>128</v>
      </c>
      <c r="D15" s="72" t="s">
        <v>63</v>
      </c>
      <c r="E15" s="72" t="s">
        <v>63</v>
      </c>
      <c r="F15" s="72" t="s">
        <v>63</v>
      </c>
      <c r="G15" s="72" t="s">
        <v>63</v>
      </c>
      <c r="H15" s="73" t="s">
        <v>63</v>
      </c>
    </row>
    <row r="16" spans="1:8" s="78" customFormat="1" ht="38.25" customHeight="1">
      <c r="A16" s="287"/>
      <c r="B16" s="69" t="s">
        <v>105</v>
      </c>
      <c r="C16" s="103" t="s">
        <v>107</v>
      </c>
      <c r="D16" s="76"/>
      <c r="E16" s="76"/>
      <c r="F16" s="76"/>
      <c r="G16" s="76"/>
      <c r="H16" s="77"/>
    </row>
    <row r="17" spans="1:8" ht="26.25" customHeight="1">
      <c r="A17" s="285" t="s">
        <v>79</v>
      </c>
      <c r="B17" s="66" t="s">
        <v>101</v>
      </c>
      <c r="C17" s="102" t="s">
        <v>106</v>
      </c>
      <c r="D17" s="67" t="s">
        <v>80</v>
      </c>
      <c r="E17" s="67" t="s">
        <v>81</v>
      </c>
      <c r="F17" s="67" t="s">
        <v>62</v>
      </c>
      <c r="G17" s="67" t="s">
        <v>70</v>
      </c>
      <c r="H17" s="68" t="s">
        <v>82</v>
      </c>
    </row>
    <row r="18" spans="1:8" ht="36.75" customHeight="1">
      <c r="A18" s="286"/>
      <c r="B18" s="66" t="s">
        <v>109</v>
      </c>
      <c r="C18" s="102" t="s">
        <v>108</v>
      </c>
      <c r="D18" s="72" t="s">
        <v>63</v>
      </c>
      <c r="E18" s="72" t="s">
        <v>63</v>
      </c>
      <c r="F18" s="72" t="s">
        <v>63</v>
      </c>
      <c r="G18" s="72" t="s">
        <v>63</v>
      </c>
      <c r="H18" s="73" t="s">
        <v>63</v>
      </c>
    </row>
    <row r="19" spans="1:8" ht="36.75" customHeight="1">
      <c r="A19" s="286"/>
      <c r="B19" s="66" t="s">
        <v>104</v>
      </c>
      <c r="C19" s="102" t="s">
        <v>110</v>
      </c>
      <c r="D19" s="79"/>
      <c r="E19" s="79"/>
      <c r="F19" s="79"/>
      <c r="G19" s="79"/>
      <c r="H19" s="80"/>
    </row>
    <row r="20" spans="1:8" ht="13.5">
      <c r="A20" s="287"/>
      <c r="B20" s="69" t="s">
        <v>112</v>
      </c>
      <c r="C20" s="103" t="s">
        <v>111</v>
      </c>
      <c r="D20" s="74"/>
      <c r="E20" s="74"/>
      <c r="F20" s="74"/>
      <c r="G20" s="74"/>
      <c r="H20" s="75"/>
    </row>
    <row r="21" spans="1:8" ht="17.25" customHeight="1">
      <c r="A21" s="285" t="s">
        <v>83</v>
      </c>
      <c r="B21" s="81" t="s">
        <v>101</v>
      </c>
      <c r="C21" s="289" t="s">
        <v>113</v>
      </c>
      <c r="D21" s="67" t="s">
        <v>84</v>
      </c>
      <c r="E21" s="67" t="s">
        <v>85</v>
      </c>
      <c r="F21" s="67" t="s">
        <v>69</v>
      </c>
      <c r="G21" s="67" t="s">
        <v>76</v>
      </c>
      <c r="H21" s="68" t="s">
        <v>86</v>
      </c>
    </row>
    <row r="22" spans="1:8" ht="17.25" customHeight="1" thickBot="1">
      <c r="A22" s="288"/>
      <c r="B22" s="82"/>
      <c r="C22" s="290"/>
      <c r="D22" s="83" t="s">
        <v>63</v>
      </c>
      <c r="E22" s="83" t="s">
        <v>63</v>
      </c>
      <c r="F22" s="83" t="s">
        <v>63</v>
      </c>
      <c r="G22" s="83" t="s">
        <v>63</v>
      </c>
      <c r="H22" s="84" t="s">
        <v>63</v>
      </c>
    </row>
    <row r="24" spans="2:4" ht="13.5">
      <c r="B24" s="88" t="s">
        <v>95</v>
      </c>
      <c r="D24" s="85" t="s">
        <v>114</v>
      </c>
    </row>
    <row r="25" spans="2:4" ht="13.5">
      <c r="B25" s="85" t="s">
        <v>96</v>
      </c>
      <c r="D25" s="85" t="s">
        <v>115</v>
      </c>
    </row>
    <row r="26" ht="13.5">
      <c r="B26" s="85" t="s">
        <v>97</v>
      </c>
    </row>
    <row r="27" ht="13.5">
      <c r="B27" s="85" t="s">
        <v>98</v>
      </c>
    </row>
    <row r="28" ht="13.5">
      <c r="B28" s="85" t="s">
        <v>99</v>
      </c>
    </row>
  </sheetData>
  <sheetProtection password="CC3E" sheet="1" objects="1" scenarios="1"/>
  <mergeCells count="10">
    <mergeCell ref="D5:H6"/>
    <mergeCell ref="B5:C6"/>
    <mergeCell ref="A5:A8"/>
    <mergeCell ref="A14:A16"/>
    <mergeCell ref="A17:A20"/>
    <mergeCell ref="A21:A22"/>
    <mergeCell ref="C21:C22"/>
    <mergeCell ref="D7:H7"/>
    <mergeCell ref="A9:A10"/>
    <mergeCell ref="A11:A13"/>
  </mergeCells>
  <printOptions/>
  <pageMargins left="0.41" right="0.16" top="0.51"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F1">
      <selection activeCell="J13" sqref="J13"/>
    </sheetView>
  </sheetViews>
  <sheetFormatPr defaultColWidth="12.625" defaultRowHeight="13.5"/>
  <cols>
    <col min="1" max="5" width="0.2421875" style="0" hidden="1" customWidth="1"/>
  </cols>
  <sheetData>
    <row r="1" spans="1:4" ht="34.5" customHeight="1" thickBot="1">
      <c r="A1" s="33"/>
      <c r="B1" s="51" t="s">
        <v>49</v>
      </c>
      <c r="C1" s="51" t="s">
        <v>50</v>
      </c>
      <c r="D1" s="33" t="s">
        <v>48</v>
      </c>
    </row>
    <row r="2" spans="1:4" ht="14.25" thickTop="1">
      <c r="A2" s="25" t="str">
        <f aca="true" t="shared" si="0" ref="A2:A11">B2&amp;C2</f>
        <v>2301</v>
      </c>
      <c r="B2" s="49">
        <v>230</v>
      </c>
      <c r="C2" s="50">
        <v>1</v>
      </c>
      <c r="D2" s="52">
        <v>5</v>
      </c>
    </row>
    <row r="3" spans="1:4" ht="13.5">
      <c r="A3" s="25" t="str">
        <f t="shared" si="0"/>
        <v>2302</v>
      </c>
      <c r="B3" s="29">
        <v>230</v>
      </c>
      <c r="C3" s="30">
        <v>2</v>
      </c>
      <c r="D3" s="53">
        <v>5</v>
      </c>
    </row>
    <row r="4" spans="1:4" ht="13.5">
      <c r="A4" s="25" t="str">
        <f t="shared" si="0"/>
        <v>2303</v>
      </c>
      <c r="B4" s="44">
        <v>230</v>
      </c>
      <c r="C4" s="45">
        <v>3</v>
      </c>
      <c r="D4" s="55">
        <v>4</v>
      </c>
    </row>
    <row r="5" spans="1:4" ht="13.5">
      <c r="A5" s="25" t="str">
        <f t="shared" si="0"/>
        <v>2304</v>
      </c>
      <c r="B5" s="29">
        <v>230</v>
      </c>
      <c r="C5" s="32">
        <v>4</v>
      </c>
      <c r="D5" s="58">
        <v>3</v>
      </c>
    </row>
    <row r="6" spans="1:4" ht="14.25" thickBot="1">
      <c r="A6" s="33" t="str">
        <f t="shared" si="0"/>
        <v>2305</v>
      </c>
      <c r="B6" s="34">
        <v>230</v>
      </c>
      <c r="C6" s="35">
        <v>5</v>
      </c>
      <c r="D6" s="60">
        <v>2</v>
      </c>
    </row>
    <row r="7" spans="1:4" ht="14.25" thickTop="1">
      <c r="A7" s="25" t="str">
        <f t="shared" si="0"/>
        <v>1701</v>
      </c>
      <c r="B7" s="36">
        <v>170</v>
      </c>
      <c r="C7" s="37">
        <v>1</v>
      </c>
      <c r="D7" s="54">
        <v>5</v>
      </c>
    </row>
    <row r="8" spans="1:4" ht="13.5">
      <c r="A8" s="25" t="str">
        <f t="shared" si="0"/>
        <v>1702</v>
      </c>
      <c r="B8" s="29">
        <v>170</v>
      </c>
      <c r="C8" s="30">
        <v>2</v>
      </c>
      <c r="D8" s="56">
        <v>4</v>
      </c>
    </row>
    <row r="9" spans="1:4" ht="13.5">
      <c r="A9" s="25" t="str">
        <f t="shared" si="0"/>
        <v>1703</v>
      </c>
      <c r="B9" s="29">
        <v>170</v>
      </c>
      <c r="C9" s="30">
        <v>3</v>
      </c>
      <c r="D9" s="58">
        <v>3</v>
      </c>
    </row>
    <row r="10" spans="1:4" ht="14.25" thickBot="1">
      <c r="A10" s="33" t="str">
        <f t="shared" si="0"/>
        <v>1704</v>
      </c>
      <c r="B10" s="34">
        <v>170</v>
      </c>
      <c r="C10" s="35">
        <v>4</v>
      </c>
      <c r="D10" s="60">
        <v>2</v>
      </c>
    </row>
    <row r="11" spans="1:4" ht="14.25" thickTop="1">
      <c r="A11" s="25" t="str">
        <f t="shared" si="0"/>
        <v>1301</v>
      </c>
      <c r="B11" s="36">
        <v>130</v>
      </c>
      <c r="C11" s="37">
        <v>1</v>
      </c>
      <c r="D11" s="57">
        <v>4</v>
      </c>
    </row>
    <row r="12" spans="1:4" ht="13.5">
      <c r="A12" s="25" t="str">
        <f aca="true" t="shared" si="1" ref="A12:A17">B12&amp;C12</f>
        <v>1302</v>
      </c>
      <c r="B12" s="29">
        <v>130</v>
      </c>
      <c r="C12" s="30">
        <v>2</v>
      </c>
      <c r="D12" s="58">
        <v>3</v>
      </c>
    </row>
    <row r="13" spans="1:4" ht="14.25" thickBot="1">
      <c r="A13" s="33" t="str">
        <f t="shared" si="1"/>
        <v>1303</v>
      </c>
      <c r="B13" s="34">
        <v>130</v>
      </c>
      <c r="C13" s="38">
        <v>3</v>
      </c>
      <c r="D13" s="60">
        <v>2</v>
      </c>
    </row>
    <row r="14" spans="1:4" ht="14.25" thickTop="1">
      <c r="A14" s="41" t="str">
        <f>B14&amp;C14</f>
        <v>その他の床構造1</v>
      </c>
      <c r="B14" s="40" t="s">
        <v>55</v>
      </c>
      <c r="C14" s="39">
        <v>1</v>
      </c>
      <c r="D14" s="59">
        <v>3</v>
      </c>
    </row>
    <row r="15" spans="1:4" ht="14.25" thickBot="1">
      <c r="A15" s="33" t="str">
        <f t="shared" si="1"/>
        <v>その他の床構造2</v>
      </c>
      <c r="B15" s="42" t="s">
        <v>55</v>
      </c>
      <c r="C15" s="43">
        <v>2</v>
      </c>
      <c r="D15" s="61">
        <v>2</v>
      </c>
    </row>
    <row r="16" ht="14.25" thickTop="1">
      <c r="A16" s="25">
        <f t="shared" si="1"/>
      </c>
    </row>
    <row r="17" ht="13.5">
      <c r="A17" s="25">
        <f t="shared" si="1"/>
      </c>
    </row>
  </sheetData>
  <sheetProtection password="CDBF" sheet="1" objects="1" scenarios="1"/>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7"/>
  <sheetViews>
    <sheetView zoomScalePageLayoutView="0" workbookViewId="0" topLeftCell="A1">
      <pane ySplit="1" topLeftCell="A2" activePane="bottomLeft" state="frozen"/>
      <selection pane="topLeft" activeCell="A1" sqref="A1"/>
      <selection pane="bottomLeft" activeCell="O25" sqref="O25"/>
    </sheetView>
  </sheetViews>
  <sheetFormatPr defaultColWidth="9.00390625" defaultRowHeight="13.5"/>
  <cols>
    <col min="1" max="1" width="16.125" style="0" hidden="1" customWidth="1"/>
    <col min="2" max="2" width="15.00390625" style="0" hidden="1" customWidth="1"/>
    <col min="3" max="3" width="9.00390625" style="0" hidden="1" customWidth="1"/>
    <col min="4" max="4" width="5.25390625" style="0" hidden="1" customWidth="1"/>
    <col min="5" max="6" width="0" style="0" hidden="1" customWidth="1"/>
  </cols>
  <sheetData>
    <row r="1" spans="1:4" ht="34.5" customHeight="1" thickBot="1">
      <c r="A1" s="33"/>
      <c r="B1" s="51" t="s">
        <v>49</v>
      </c>
      <c r="C1" s="51" t="s">
        <v>50</v>
      </c>
      <c r="D1" s="33" t="s">
        <v>48</v>
      </c>
    </row>
    <row r="2" spans="1:4" ht="14.25" thickTop="1">
      <c r="A2" s="25" t="str">
        <f aca="true" t="shared" si="0" ref="A2:A17">B2&amp;C2</f>
        <v>2801</v>
      </c>
      <c r="B2" s="49">
        <v>280</v>
      </c>
      <c r="C2" s="50">
        <v>1</v>
      </c>
      <c r="D2" s="52">
        <v>5</v>
      </c>
    </row>
    <row r="3" spans="1:4" ht="13.5">
      <c r="A3" s="25" t="str">
        <f t="shared" si="0"/>
        <v>2802</v>
      </c>
      <c r="B3" s="29">
        <v>280</v>
      </c>
      <c r="C3" s="30">
        <v>2</v>
      </c>
      <c r="D3" s="53">
        <v>5</v>
      </c>
    </row>
    <row r="4" spans="1:4" ht="13.5">
      <c r="A4" s="25" t="str">
        <f t="shared" si="0"/>
        <v>2803</v>
      </c>
      <c r="B4" s="44">
        <v>280</v>
      </c>
      <c r="C4" s="45">
        <v>3</v>
      </c>
      <c r="D4" s="55">
        <v>4</v>
      </c>
    </row>
    <row r="5" spans="1:4" ht="13.5">
      <c r="A5" s="25" t="str">
        <f t="shared" si="0"/>
        <v>2804</v>
      </c>
      <c r="B5" s="29">
        <v>280</v>
      </c>
      <c r="C5" s="32">
        <v>4</v>
      </c>
      <c r="D5" s="58">
        <v>3</v>
      </c>
    </row>
    <row r="6" spans="1:4" ht="14.25" thickBot="1">
      <c r="A6" s="33" t="str">
        <f t="shared" si="0"/>
        <v>2805</v>
      </c>
      <c r="B6" s="34">
        <v>280</v>
      </c>
      <c r="C6" s="35">
        <v>5</v>
      </c>
      <c r="D6" s="60">
        <v>2</v>
      </c>
    </row>
    <row r="7" spans="1:4" ht="14.25" thickTop="1">
      <c r="A7" s="25" t="str">
        <f t="shared" si="0"/>
        <v>2301</v>
      </c>
      <c r="B7" s="36">
        <v>230</v>
      </c>
      <c r="C7" s="37">
        <v>1</v>
      </c>
      <c r="D7" s="54">
        <v>5</v>
      </c>
    </row>
    <row r="8" spans="1:4" ht="13.5">
      <c r="A8" s="25" t="str">
        <f t="shared" si="0"/>
        <v>2302</v>
      </c>
      <c r="B8" s="29">
        <v>230</v>
      </c>
      <c r="C8" s="30">
        <v>2</v>
      </c>
      <c r="D8" s="56">
        <v>4</v>
      </c>
    </row>
    <row r="9" spans="1:4" ht="13.5">
      <c r="A9" s="25" t="str">
        <f t="shared" si="0"/>
        <v>2303</v>
      </c>
      <c r="B9" s="29">
        <v>230</v>
      </c>
      <c r="C9" s="30">
        <v>3</v>
      </c>
      <c r="D9" s="58">
        <v>3</v>
      </c>
    </row>
    <row r="10" spans="1:4" ht="14.25" thickBot="1">
      <c r="A10" s="33" t="str">
        <f t="shared" si="0"/>
        <v>2304</v>
      </c>
      <c r="B10" s="34">
        <v>230</v>
      </c>
      <c r="C10" s="35">
        <v>4</v>
      </c>
      <c r="D10" s="60">
        <v>2</v>
      </c>
    </row>
    <row r="11" spans="1:4" ht="14.25" thickTop="1">
      <c r="A11" s="25" t="str">
        <f t="shared" si="0"/>
        <v>2001</v>
      </c>
      <c r="B11" s="36">
        <v>200</v>
      </c>
      <c r="C11" s="37">
        <v>1</v>
      </c>
      <c r="D11" s="57">
        <v>4</v>
      </c>
    </row>
    <row r="12" spans="1:4" ht="13.5">
      <c r="A12" s="25" t="str">
        <f t="shared" si="0"/>
        <v>2002</v>
      </c>
      <c r="B12" s="29">
        <v>200</v>
      </c>
      <c r="C12" s="30">
        <v>2</v>
      </c>
      <c r="D12" s="58">
        <v>3</v>
      </c>
    </row>
    <row r="13" spans="1:4" ht="14.25" thickBot="1">
      <c r="A13" s="33" t="str">
        <f t="shared" si="0"/>
        <v>2003</v>
      </c>
      <c r="B13" s="34">
        <v>200</v>
      </c>
      <c r="C13" s="38">
        <v>3</v>
      </c>
      <c r="D13" s="60">
        <v>2</v>
      </c>
    </row>
    <row r="14" spans="1:4" ht="14.25" thickTop="1">
      <c r="A14" s="41" t="str">
        <f t="shared" si="0"/>
        <v>その他の床構造1</v>
      </c>
      <c r="B14" s="40" t="s">
        <v>55</v>
      </c>
      <c r="C14" s="39">
        <v>1</v>
      </c>
      <c r="D14" s="59">
        <v>3</v>
      </c>
    </row>
    <row r="15" spans="1:4" ht="14.25" thickBot="1">
      <c r="A15" s="33" t="str">
        <f t="shared" si="0"/>
        <v>その他の床構造2</v>
      </c>
      <c r="B15" s="42" t="s">
        <v>55</v>
      </c>
      <c r="C15" s="43">
        <v>2</v>
      </c>
      <c r="D15" s="61">
        <v>2</v>
      </c>
    </row>
    <row r="16" ht="14.25" thickTop="1">
      <c r="A16" s="25">
        <f t="shared" si="0"/>
      </c>
    </row>
    <row r="17" ht="13.5">
      <c r="A17" s="25">
        <f t="shared" si="0"/>
      </c>
    </row>
  </sheetData>
  <sheetProtection password="CDBF" sheet="1" objects="1" scenarios="1"/>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建築検査機構株式会社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山本宏規</dc:creator>
  <cp:keywords/>
  <dc:description/>
  <cp:lastModifiedBy>kk</cp:lastModifiedBy>
  <cp:lastPrinted>2006-08-03T08:19:24Z</cp:lastPrinted>
  <dcterms:created xsi:type="dcterms:W3CDTF">2005-05-13T06:24:51Z</dcterms:created>
  <dcterms:modified xsi:type="dcterms:W3CDTF">2022-10-03T01:20:13Z</dcterms:modified>
  <cp:category/>
  <cp:version/>
  <cp:contentType/>
  <cp:contentStatus/>
</cp:coreProperties>
</file>